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\Desktop\"/>
    </mc:Choice>
  </mc:AlternateContent>
  <xr:revisionPtr revIDLastSave="0" documentId="13_ncr:1_{90E3BCEE-408F-4B4C-8E5F-553BDE2BECCE}" xr6:coauthVersionLast="47" xr6:coauthVersionMax="47" xr10:uidLastSave="{00000000-0000-0000-0000-000000000000}"/>
  <bookViews>
    <workbookView xWindow="780" yWindow="255" windowWidth="23070" windowHeight="12645" xr2:uid="{00000000-000D-0000-FFFF-FFFF00000000}"/>
  </bookViews>
  <sheets>
    <sheet name="Исполнение сметы" sheetId="1" r:id="rId1"/>
    <sheet name="ЭЭ помесячно" sheetId="2" r:id="rId2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1" l="1"/>
  <c r="D55" i="1"/>
  <c r="E44" i="1"/>
  <c r="D82" i="1"/>
  <c r="E82" i="1" s="1"/>
  <c r="D96" i="1"/>
  <c r="D74" i="1"/>
  <c r="D62" i="1"/>
  <c r="D38" i="1"/>
  <c r="D31" i="1"/>
  <c r="C56" i="1" l="1"/>
  <c r="C18" i="1"/>
  <c r="C14" i="1"/>
  <c r="E59" i="1" l="1"/>
  <c r="E118" i="1" l="1"/>
  <c r="E117" i="1"/>
  <c r="D21" i="1"/>
  <c r="D130" i="1" s="1"/>
  <c r="C21" i="1"/>
  <c r="E18" i="1" l="1"/>
  <c r="E125" i="1" l="1"/>
  <c r="E56" i="1"/>
  <c r="E53" i="1"/>
  <c r="E52" i="1"/>
  <c r="E55" i="1"/>
  <c r="E31" i="1"/>
  <c r="E123" i="1" l="1"/>
  <c r="E38" i="1" l="1"/>
  <c r="E71" i="1"/>
  <c r="E68" i="1"/>
  <c r="E65" i="1"/>
  <c r="E62" i="1"/>
  <c r="E47" i="1"/>
  <c r="E41" i="1" l="1"/>
  <c r="E14" i="1"/>
  <c r="E74" i="1"/>
  <c r="E21" i="1" l="1"/>
  <c r="E35" i="1" l="1"/>
  <c r="C50" i="1"/>
  <c r="C86" i="1" s="1"/>
  <c r="D50" i="1"/>
  <c r="D86" i="1" l="1"/>
  <c r="D132" i="1" s="1"/>
  <c r="E50" i="1"/>
  <c r="E86" i="1" l="1"/>
  <c r="N14" i="2"/>
  <c r="M21" i="2" l="1"/>
  <c r="L21" i="2"/>
  <c r="K21" i="2"/>
  <c r="J21" i="2"/>
  <c r="I21" i="2"/>
  <c r="H21" i="2"/>
  <c r="G21" i="2"/>
  <c r="F21" i="2"/>
  <c r="E21" i="2"/>
  <c r="D21" i="2"/>
  <c r="C21" i="2"/>
  <c r="B21" i="2"/>
  <c r="N17" i="2"/>
  <c r="O21" i="2" l="1"/>
  <c r="N21" i="2"/>
  <c r="D103" i="1" s="1"/>
  <c r="O17" i="2"/>
  <c r="E9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D130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Acer:</t>
        </r>
        <r>
          <rPr>
            <sz val="9"/>
            <color indexed="81"/>
            <rFont val="Tahoma"/>
            <family val="2"/>
            <charset val="204"/>
          </rPr>
          <t xml:space="preserve">
по приходу на р/с 1984860
19000- чв , пришедшие авансом , до 01.06.20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B1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Acer:</t>
        </r>
        <r>
          <rPr>
            <sz val="9"/>
            <color indexed="81"/>
            <rFont val="Tahoma"/>
            <family val="2"/>
            <charset val="204"/>
          </rPr>
          <t xml:space="preserve">
получено в июне (за май)</t>
        </r>
      </text>
    </comment>
    <comment ref="M1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Acer:</t>
        </r>
        <r>
          <rPr>
            <sz val="9"/>
            <color indexed="81"/>
            <rFont val="Tahoma"/>
            <family val="2"/>
            <charset val="204"/>
          </rPr>
          <t xml:space="preserve">
Получено от членов снт в мае (за апрель)</t>
        </r>
      </text>
    </comment>
    <comment ref="B17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Acer:</t>
        </r>
        <r>
          <rPr>
            <sz val="9"/>
            <color indexed="81"/>
            <rFont val="Tahoma"/>
            <family val="2"/>
            <charset val="204"/>
          </rPr>
          <t xml:space="preserve">
за май
</t>
        </r>
      </text>
    </comment>
    <comment ref="M17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Acer:</t>
        </r>
        <r>
          <rPr>
            <sz val="9"/>
            <color indexed="81"/>
            <rFont val="Tahoma"/>
            <family val="2"/>
            <charset val="204"/>
          </rPr>
          <t xml:space="preserve">
счет за апрель</t>
        </r>
      </text>
    </comment>
  </commentList>
</comments>
</file>

<file path=xl/sharedStrings.xml><?xml version="1.0" encoding="utf-8"?>
<sst xmlns="http://schemas.openxmlformats.org/spreadsheetml/2006/main" count="67" uniqueCount="64">
  <si>
    <t>Оплачено в ПАО "Мосэнергосб"</t>
  </si>
  <si>
    <t>Разница</t>
  </si>
  <si>
    <t>ИТОГО</t>
  </si>
  <si>
    <t>Поступило в кассу и на рс за эл энергию</t>
  </si>
  <si>
    <t>Наименование статьи расхода</t>
  </si>
  <si>
    <t>Отклонен</t>
  </si>
  <si>
    <t>СМЕТА</t>
  </si>
  <si>
    <t>ФАКТ</t>
  </si>
  <si>
    <t>Расходы на оплату труда</t>
  </si>
  <si>
    <t>Страховые взносы</t>
  </si>
  <si>
    <t>Налог на ЗОП</t>
  </si>
  <si>
    <t>Вывоз мусора</t>
  </si>
  <si>
    <t>Чистка дорог зимой</t>
  </si>
  <si>
    <t>Содержание сторожки</t>
  </si>
  <si>
    <t>Газ</t>
  </si>
  <si>
    <t>Дрова</t>
  </si>
  <si>
    <t>Собака</t>
  </si>
  <si>
    <t xml:space="preserve">Услуги банка </t>
  </si>
  <si>
    <t>Канц товары</t>
  </si>
  <si>
    <t>Лампы ул освещения</t>
  </si>
  <si>
    <t>Резерв Председателя</t>
  </si>
  <si>
    <t>Прививка собаке+доставка</t>
  </si>
  <si>
    <t>ИСПОЛНЕНИЕ СМЕТЫ ПО ДОХОДАМ</t>
  </si>
  <si>
    <t>Наименование статьи дохода</t>
  </si>
  <si>
    <t>Смета</t>
  </si>
  <si>
    <t>Факт</t>
  </si>
  <si>
    <t>Отклонение</t>
  </si>
  <si>
    <t>Всего</t>
  </si>
  <si>
    <t>ВСЕГО</t>
  </si>
  <si>
    <t>Агентское вознаграждение</t>
  </si>
  <si>
    <t>Лечение собаки</t>
  </si>
  <si>
    <t>ИСПОЛНЕНИЕ СМЕТЫ ПО РАСХОДАМ</t>
  </si>
  <si>
    <t>Целевые расходы</t>
  </si>
  <si>
    <t>ПЛАН</t>
  </si>
  <si>
    <t>Уличное освещение</t>
  </si>
  <si>
    <t>50% э/э сторожки</t>
  </si>
  <si>
    <t>Потеря э/э</t>
  </si>
  <si>
    <t>Общая э/э</t>
  </si>
  <si>
    <t>в том числе:</t>
  </si>
  <si>
    <t>Платежи за прогр-ие пультов</t>
  </si>
  <si>
    <t>Дорожный фонд (въезд машин)</t>
  </si>
  <si>
    <t>отклонение</t>
  </si>
  <si>
    <t>Прочие поступления</t>
  </si>
  <si>
    <t>Наименование</t>
  </si>
  <si>
    <t>План</t>
  </si>
  <si>
    <t>Прочие расходы</t>
  </si>
  <si>
    <t>(+) экономия</t>
  </si>
  <si>
    <t>(-) перерасход</t>
  </si>
  <si>
    <t>Ремонт дороги</t>
  </si>
  <si>
    <t>Хостинг (интернет)</t>
  </si>
  <si>
    <t>Израсходовано на осмеченные статьи</t>
  </si>
  <si>
    <t>Членские взносы 2022-2023</t>
  </si>
  <si>
    <t>Налог на УСН</t>
  </si>
  <si>
    <t>Услуги аутсерс</t>
  </si>
  <si>
    <t>Общее электричество</t>
  </si>
  <si>
    <t>ЭЦП</t>
  </si>
  <si>
    <t>Домоф +эл-ка</t>
  </si>
  <si>
    <t>Утвержден общим собранием за счет</t>
  </si>
  <si>
    <t>Дорожного фонда</t>
  </si>
  <si>
    <t>Всего поступило членских и проч</t>
  </si>
  <si>
    <t>01.06.2022-26.05.2023</t>
  </si>
  <si>
    <t>Лопата</t>
  </si>
  <si>
    <t>Справка</t>
  </si>
  <si>
    <t>Ремонт калитки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</si>
</sst>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_ ;[Red]\-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8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17" fontId="0" fillId="0" borderId="0" xfId="0" applyNumberFormat="1"/>
    <xf numFmtId="0" fontId="5" fillId="0" borderId="0" xfId="0" applyFont="1"/>
    <xf numFmtId="164" fontId="4" fillId="0" borderId="0" xfId="0" applyNumberFormat="1" applyFont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8" fillId="0" borderId="0" xfId="0" applyFont="1"/>
    <xf numFmtId="0" fontId="8" fillId="0" borderId="1" xfId="0" applyFont="1" applyBorder="1"/>
    <xf numFmtId="164" fontId="8" fillId="0" borderId="1" xfId="0" applyNumberFormat="1" applyFont="1" applyBorder="1"/>
    <xf numFmtId="0" fontId="8" fillId="0" borderId="2" xfId="0" applyFont="1" applyBorder="1"/>
    <xf numFmtId="164" fontId="8" fillId="0" borderId="2" xfId="0" applyNumberFormat="1" applyFont="1" applyBorder="1"/>
    <xf numFmtId="0" fontId="7" fillId="0" borderId="3" xfId="0" applyFont="1" applyBorder="1"/>
    <xf numFmtId="164" fontId="7" fillId="0" borderId="3" xfId="0" applyNumberFormat="1" applyFont="1" applyBorder="1"/>
    <xf numFmtId="0" fontId="7" fillId="0" borderId="1" xfId="0" applyFont="1" applyBorder="1"/>
    <xf numFmtId="164" fontId="7" fillId="0" borderId="1" xfId="0" applyNumberFormat="1" applyFont="1" applyBorder="1"/>
    <xf numFmtId="0" fontId="7" fillId="0" borderId="2" xfId="0" applyFont="1" applyBorder="1"/>
    <xf numFmtId="164" fontId="7" fillId="0" borderId="2" xfId="0" applyNumberFormat="1" applyFont="1" applyBorder="1"/>
    <xf numFmtId="0" fontId="8" fillId="0" borderId="3" xfId="0" applyFont="1" applyBorder="1"/>
    <xf numFmtId="164" fontId="8" fillId="0" borderId="3" xfId="0" applyNumberFormat="1" applyFont="1" applyBorder="1"/>
    <xf numFmtId="164" fontId="8" fillId="0" borderId="0" xfId="0" applyNumberFormat="1" applyFont="1"/>
    <xf numFmtId="0" fontId="8" fillId="0" borderId="4" xfId="0" applyFont="1" applyBorder="1"/>
    <xf numFmtId="164" fontId="8" fillId="0" borderId="4" xfId="0" applyNumberFormat="1" applyFont="1" applyBorder="1"/>
    <xf numFmtId="0" fontId="7" fillId="0" borderId="5" xfId="0" applyFont="1" applyBorder="1"/>
    <xf numFmtId="164" fontId="7" fillId="0" borderId="5" xfId="0" applyNumberFormat="1" applyFont="1" applyBorder="1"/>
    <xf numFmtId="0" fontId="7" fillId="0" borderId="4" xfId="0" applyFont="1" applyBorder="1"/>
    <xf numFmtId="164" fontId="7" fillId="0" borderId="4" xfId="0" applyNumberFormat="1" applyFont="1" applyBorder="1"/>
    <xf numFmtId="0" fontId="6" fillId="0" borderId="2" xfId="0" applyFont="1" applyBorder="1"/>
    <xf numFmtId="164" fontId="6" fillId="0" borderId="2" xfId="0" applyNumberFormat="1" applyFont="1" applyBorder="1"/>
    <xf numFmtId="0" fontId="7" fillId="0" borderId="9" xfId="0" applyFont="1" applyBorder="1"/>
    <xf numFmtId="0" fontId="7" fillId="0" borderId="6" xfId="0" applyFont="1" applyBorder="1"/>
    <xf numFmtId="164" fontId="7" fillId="0" borderId="7" xfId="0" applyNumberFormat="1" applyFont="1" applyBorder="1"/>
    <xf numFmtId="0" fontId="10" fillId="0" borderId="0" xfId="0" applyFont="1"/>
    <xf numFmtId="0" fontId="9" fillId="0" borderId="2" xfId="0" applyFont="1" applyBorder="1"/>
    <xf numFmtId="164" fontId="8" fillId="0" borderId="5" xfId="0" applyNumberFormat="1" applyFont="1" applyBorder="1"/>
    <xf numFmtId="164" fontId="5" fillId="0" borderId="2" xfId="0" applyNumberFormat="1" applyFont="1" applyBorder="1"/>
    <xf numFmtId="0" fontId="8" fillId="2" borderId="0" xfId="0" applyFont="1" applyFill="1"/>
    <xf numFmtId="0" fontId="7" fillId="2" borderId="0" xfId="0" applyFont="1" applyFill="1"/>
    <xf numFmtId="164" fontId="8" fillId="2" borderId="0" xfId="0" applyNumberFormat="1" applyFont="1" applyFill="1"/>
    <xf numFmtId="0" fontId="5" fillId="2" borderId="0" xfId="0" applyFont="1" applyFill="1"/>
    <xf numFmtId="164" fontId="8" fillId="0" borderId="2" xfId="0" applyNumberFormat="1" applyFont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4" fillId="3" borderId="0" xfId="0" applyNumberFormat="1" applyFont="1" applyFill="1"/>
    <xf numFmtId="9" fontId="0" fillId="0" borderId="0" xfId="0" applyNumberFormat="1"/>
    <xf numFmtId="0" fontId="5" fillId="0" borderId="3" xfId="0" applyFont="1" applyBorder="1"/>
    <xf numFmtId="164" fontId="7" fillId="0" borderId="0" xfId="1" applyFont="1"/>
    <xf numFmtId="164" fontId="8" fillId="0" borderId="0" xfId="1" applyFont="1"/>
    <xf numFmtId="164" fontId="0" fillId="0" borderId="0" xfId="1" applyFont="1"/>
    <xf numFmtId="164" fontId="8" fillId="2" borderId="0" xfId="1" applyFont="1" applyFill="1"/>
    <xf numFmtId="164" fontId="8" fillId="0" borderId="0" xfId="1" applyFont="1" applyFill="1"/>
    <xf numFmtId="164" fontId="5" fillId="4" borderId="2" xfId="0" applyNumberFormat="1" applyFont="1" applyFill="1" applyBorder="1"/>
    <xf numFmtId="0" fontId="8" fillId="4" borderId="0" xfId="0" applyFont="1" applyFill="1"/>
    <xf numFmtId="0" fontId="9" fillId="4" borderId="2" xfId="0" applyFont="1" applyFill="1" applyBorder="1"/>
    <xf numFmtId="164" fontId="8" fillId="4" borderId="0" xfId="1" applyFont="1" applyFill="1"/>
    <xf numFmtId="0" fontId="5" fillId="4" borderId="0" xfId="0" applyFont="1" applyFill="1"/>
    <xf numFmtId="0" fontId="12" fillId="0" borderId="7" xfId="0" applyFont="1" applyBorder="1"/>
    <xf numFmtId="164" fontId="8" fillId="0" borderId="7" xfId="1" applyFont="1" applyBorder="1"/>
    <xf numFmtId="164" fontId="8" fillId="0" borderId="7" xfId="0" applyNumberFormat="1" applyFont="1" applyBorder="1"/>
    <xf numFmtId="164" fontId="13" fillId="5" borderId="0" xfId="0" applyNumberFormat="1" applyFont="1" applyFill="1"/>
    <xf numFmtId="164" fontId="7" fillId="5" borderId="0" xfId="0" applyNumberFormat="1" applyFont="1" applyFill="1"/>
    <xf numFmtId="165" fontId="7" fillId="0" borderId="0" xfId="0" applyNumberFormat="1" applyFont="1"/>
    <xf numFmtId="165" fontId="8" fillId="0" borderId="0" xfId="0" applyNumberFormat="1" applyFont="1"/>
    <xf numFmtId="165" fontId="8" fillId="0" borderId="1" xfId="0" applyNumberFormat="1" applyFont="1" applyBorder="1"/>
    <xf numFmtId="165" fontId="8" fillId="0" borderId="2" xfId="0" applyNumberFormat="1" applyFont="1" applyBorder="1"/>
    <xf numFmtId="165" fontId="7" fillId="0" borderId="3" xfId="0" applyNumberFormat="1" applyFont="1" applyBorder="1"/>
    <xf numFmtId="165" fontId="7" fillId="0" borderId="1" xfId="0" applyNumberFormat="1" applyFont="1" applyBorder="1"/>
    <xf numFmtId="165" fontId="7" fillId="0" borderId="2" xfId="0" applyNumberFormat="1" applyFont="1" applyBorder="1"/>
    <xf numFmtId="165" fontId="7" fillId="0" borderId="10" xfId="0" applyNumberFormat="1" applyFont="1" applyBorder="1"/>
    <xf numFmtId="165" fontId="7" fillId="0" borderId="8" xfId="0" applyNumberFormat="1" applyFont="1" applyBorder="1"/>
    <xf numFmtId="165" fontId="0" fillId="0" borderId="0" xfId="0" applyNumberFormat="1"/>
    <xf numFmtId="165" fontId="8" fillId="0" borderId="3" xfId="0" applyNumberFormat="1" applyFont="1" applyBorder="1"/>
    <xf numFmtId="165" fontId="8" fillId="0" borderId="4" xfId="0" applyNumberFormat="1" applyFont="1" applyBorder="1"/>
    <xf numFmtId="165" fontId="7" fillId="0" borderId="5" xfId="0" applyNumberFormat="1" applyFont="1" applyBorder="1"/>
    <xf numFmtId="165" fontId="7" fillId="0" borderId="4" xfId="0" applyNumberFormat="1" applyFont="1" applyBorder="1"/>
    <xf numFmtId="165" fontId="8" fillId="0" borderId="7" xfId="0" applyNumberFormat="1" applyFont="1" applyBorder="1"/>
    <xf numFmtId="165" fontId="8" fillId="0" borderId="5" xfId="0" applyNumberFormat="1" applyFont="1" applyBorder="1"/>
    <xf numFmtId="165" fontId="8" fillId="4" borderId="2" xfId="0" applyNumberFormat="1" applyFont="1" applyFill="1" applyBorder="1"/>
    <xf numFmtId="165" fontId="8" fillId="2" borderId="0" xfId="0" applyNumberFormat="1" applyFont="1" applyFill="1"/>
    <xf numFmtId="165" fontId="6" fillId="0" borderId="2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3"/>
  <sheetViews>
    <sheetView tabSelected="1" workbookViewId="0">
      <selection activeCell="C7" sqref="C7"/>
    </sheetView>
  </sheetViews>
  <sheetFormatPr defaultRowHeight="15" x14ac:dyDescent="0.25"/>
  <cols>
    <col min="1" max="1" width="4.7109375" customWidth="1"/>
    <col min="2" max="2" width="63.7109375" customWidth="1"/>
    <col min="3" max="3" width="32.140625" style="1" customWidth="1"/>
    <col min="4" max="4" width="32.28515625" style="1" customWidth="1"/>
    <col min="5" max="5" width="27.7109375" style="74" customWidth="1"/>
    <col min="6" max="6" width="36.5703125" style="52" customWidth="1"/>
  </cols>
  <sheetData>
    <row r="1" spans="1:7" ht="26.25" x14ac:dyDescent="0.4">
      <c r="A1" s="9"/>
      <c r="B1" s="9"/>
      <c r="C1" s="10"/>
      <c r="D1" s="10"/>
      <c r="E1" s="65"/>
      <c r="F1" s="50"/>
      <c r="G1" s="9"/>
    </row>
    <row r="2" spans="1:7" ht="26.25" x14ac:dyDescent="0.4">
      <c r="A2" s="9"/>
      <c r="B2" s="9"/>
      <c r="C2" s="10"/>
      <c r="D2" s="10"/>
      <c r="E2" s="65"/>
      <c r="F2" s="50"/>
      <c r="G2" s="9"/>
    </row>
    <row r="3" spans="1:7" ht="26.25" x14ac:dyDescent="0.4">
      <c r="A3" s="9"/>
      <c r="B3" s="9"/>
      <c r="C3" s="64" t="s">
        <v>60</v>
      </c>
      <c r="D3" s="64"/>
      <c r="E3" s="65"/>
      <c r="F3" s="50"/>
      <c r="G3" s="9"/>
    </row>
    <row r="4" spans="1:7" ht="28.5" x14ac:dyDescent="0.45">
      <c r="A4" s="9"/>
      <c r="B4" s="9"/>
      <c r="C4" s="63"/>
      <c r="D4" s="64"/>
      <c r="E4" s="65"/>
      <c r="F4" s="50"/>
      <c r="G4" s="9"/>
    </row>
    <row r="5" spans="1:7" ht="26.25" x14ac:dyDescent="0.4">
      <c r="A5" s="9"/>
      <c r="B5" s="9"/>
      <c r="C5" s="10"/>
      <c r="D5" s="10"/>
      <c r="E5" s="65"/>
      <c r="F5" s="50"/>
      <c r="G5" s="9"/>
    </row>
    <row r="6" spans="1:7" s="2" customFormat="1" ht="26.25" x14ac:dyDescent="0.4">
      <c r="A6" s="11"/>
      <c r="B6" s="11" t="s">
        <v>22</v>
      </c>
      <c r="C6" s="24"/>
      <c r="D6" s="24"/>
      <c r="E6" s="66"/>
      <c r="F6" s="51"/>
      <c r="G6" s="11"/>
    </row>
    <row r="7" spans="1:7" ht="26.25" x14ac:dyDescent="0.4">
      <c r="A7" s="9"/>
      <c r="B7" s="9"/>
      <c r="C7" s="10"/>
      <c r="D7" s="10"/>
      <c r="E7" s="65"/>
      <c r="F7" s="50"/>
      <c r="G7" s="9"/>
    </row>
    <row r="8" spans="1:7" ht="27" thickBot="1" x14ac:dyDescent="0.45">
      <c r="A8" s="9"/>
      <c r="B8" s="9"/>
      <c r="C8" s="10"/>
      <c r="D8" s="10"/>
      <c r="E8" s="65"/>
      <c r="F8" s="50"/>
      <c r="G8" s="9"/>
    </row>
    <row r="9" spans="1:7" s="4" customFormat="1" ht="27" thickTop="1" x14ac:dyDescent="0.4">
      <c r="A9" s="11"/>
      <c r="B9" s="12"/>
      <c r="C9" s="13"/>
      <c r="D9" s="13"/>
      <c r="E9" s="67"/>
      <c r="F9" s="51"/>
      <c r="G9" s="11"/>
    </row>
    <row r="10" spans="1:7" s="4" customFormat="1" ht="26.25" x14ac:dyDescent="0.4">
      <c r="A10" s="11"/>
      <c r="B10" s="14" t="s">
        <v>23</v>
      </c>
      <c r="C10" s="15" t="s">
        <v>24</v>
      </c>
      <c r="D10" s="15" t="s">
        <v>25</v>
      </c>
      <c r="E10" s="68" t="s">
        <v>26</v>
      </c>
      <c r="F10" s="51"/>
      <c r="G10" s="11"/>
    </row>
    <row r="11" spans="1:7" s="4" customFormat="1" ht="26.25" x14ac:dyDescent="0.4">
      <c r="A11" s="11"/>
      <c r="B11" s="14"/>
      <c r="C11" s="15"/>
      <c r="D11" s="15"/>
      <c r="E11" s="68"/>
      <c r="F11" s="51"/>
      <c r="G11" s="11"/>
    </row>
    <row r="12" spans="1:7" ht="27" thickBot="1" x14ac:dyDescent="0.45">
      <c r="A12" s="9"/>
      <c r="B12" s="16"/>
      <c r="C12" s="17"/>
      <c r="D12" s="17"/>
      <c r="E12" s="69"/>
      <c r="F12" s="50"/>
      <c r="G12" s="9"/>
    </row>
    <row r="13" spans="1:7" ht="27" thickTop="1" x14ac:dyDescent="0.4">
      <c r="A13" s="9"/>
      <c r="B13" s="18"/>
      <c r="C13" s="19"/>
      <c r="D13" s="19"/>
      <c r="E13" s="70"/>
      <c r="F13" s="50"/>
      <c r="G13" s="9"/>
    </row>
    <row r="14" spans="1:7" ht="26.25" x14ac:dyDescent="0.4">
      <c r="A14" s="9"/>
      <c r="B14" s="20" t="s">
        <v>51</v>
      </c>
      <c r="C14" s="21">
        <f>19500*105</f>
        <v>2047500</v>
      </c>
      <c r="D14" s="21"/>
      <c r="E14" s="71">
        <f>D14-C14</f>
        <v>-2047500</v>
      </c>
      <c r="F14" s="50"/>
      <c r="G14" s="9"/>
    </row>
    <row r="15" spans="1:7" ht="26.25" x14ac:dyDescent="0.4">
      <c r="A15" s="9"/>
      <c r="B15" s="20"/>
      <c r="C15" s="21"/>
      <c r="D15" s="21"/>
      <c r="E15" s="71"/>
      <c r="F15" s="50"/>
      <c r="G15" s="9"/>
    </row>
    <row r="16" spans="1:7" ht="26.25" x14ac:dyDescent="0.4">
      <c r="A16" s="9"/>
      <c r="B16" s="20"/>
      <c r="C16" s="21"/>
      <c r="D16" s="21"/>
      <c r="E16" s="71"/>
      <c r="F16" s="50"/>
      <c r="G16" s="9"/>
    </row>
    <row r="17" spans="1:7" ht="26.25" x14ac:dyDescent="0.4">
      <c r="A17" s="9"/>
      <c r="B17" s="33"/>
      <c r="C17" s="10"/>
      <c r="D17" s="10"/>
      <c r="E17" s="72"/>
      <c r="F17" s="50"/>
      <c r="G17" s="9"/>
    </row>
    <row r="18" spans="1:7" s="36" customFormat="1" ht="26.25" x14ac:dyDescent="0.4">
      <c r="A18" s="9"/>
      <c r="B18" s="34" t="s">
        <v>29</v>
      </c>
      <c r="C18" s="35">
        <f>95*30</f>
        <v>2850</v>
      </c>
      <c r="D18" s="35"/>
      <c r="E18" s="73">
        <f>D18-C18</f>
        <v>-2850</v>
      </c>
      <c r="F18" s="50"/>
      <c r="G18" s="9"/>
    </row>
    <row r="19" spans="1:7" ht="26.25" x14ac:dyDescent="0.4">
      <c r="A19" s="9"/>
      <c r="B19" s="20"/>
      <c r="C19" s="21"/>
      <c r="D19" s="21"/>
      <c r="E19" s="71"/>
      <c r="F19" s="50"/>
      <c r="G19" s="9"/>
    </row>
    <row r="20" spans="1:7" ht="26.25" x14ac:dyDescent="0.4">
      <c r="A20" s="9"/>
      <c r="B20" s="20"/>
      <c r="C20" s="21"/>
      <c r="D20" s="21"/>
      <c r="E20" s="71"/>
      <c r="F20" s="50"/>
      <c r="G20" s="9"/>
    </row>
    <row r="21" spans="1:7" s="4" customFormat="1" ht="26.25" x14ac:dyDescent="0.4">
      <c r="A21" s="11"/>
      <c r="B21" s="14" t="s">
        <v>27</v>
      </c>
      <c r="C21" s="15">
        <f>SUM(C14:C19)</f>
        <v>2050350</v>
      </c>
      <c r="D21" s="15">
        <f>SUM(D14:D19)</f>
        <v>0</v>
      </c>
      <c r="E21" s="68">
        <f>D21-C21</f>
        <v>-2050350</v>
      </c>
      <c r="F21" s="51"/>
      <c r="G21" s="11"/>
    </row>
    <row r="22" spans="1:7" ht="27" thickBot="1" x14ac:dyDescent="0.45">
      <c r="A22" s="9"/>
      <c r="B22" s="16"/>
      <c r="C22" s="17"/>
      <c r="D22" s="17"/>
      <c r="E22" s="69"/>
      <c r="F22" s="50"/>
      <c r="G22" s="9"/>
    </row>
    <row r="23" spans="1:7" ht="15.75" thickTop="1" x14ac:dyDescent="0.25"/>
    <row r="24" spans="1:7" s="2" customFormat="1" ht="26.25" x14ac:dyDescent="0.4">
      <c r="A24" s="11"/>
      <c r="B24" s="11" t="s">
        <v>31</v>
      </c>
      <c r="C24" s="24"/>
      <c r="D24" s="24"/>
      <c r="E24" s="66"/>
      <c r="F24" s="51"/>
      <c r="G24" s="11"/>
    </row>
    <row r="25" spans="1:7" ht="27" thickBot="1" x14ac:dyDescent="0.45">
      <c r="A25" s="9"/>
      <c r="B25" s="9"/>
      <c r="C25" s="10"/>
      <c r="D25" s="10"/>
      <c r="E25" s="65"/>
      <c r="F25" s="50"/>
      <c r="G25" s="9"/>
    </row>
    <row r="26" spans="1:7" s="8" customFormat="1" ht="27" thickTop="1" x14ac:dyDescent="0.4">
      <c r="A26" s="11"/>
      <c r="B26" s="12"/>
      <c r="C26" s="13"/>
      <c r="D26" s="13"/>
      <c r="E26" s="67"/>
      <c r="F26" s="51"/>
      <c r="G26" s="11"/>
    </row>
    <row r="27" spans="1:7" s="8" customFormat="1" ht="26.25" x14ac:dyDescent="0.4">
      <c r="A27" s="11"/>
      <c r="B27" s="14" t="s">
        <v>4</v>
      </c>
      <c r="C27" s="15"/>
      <c r="D27" s="15"/>
      <c r="E27" s="68" t="s">
        <v>5</v>
      </c>
      <c r="F27" s="51"/>
      <c r="G27" s="11"/>
    </row>
    <row r="28" spans="1:7" s="8" customFormat="1" ht="26.25" x14ac:dyDescent="0.4">
      <c r="A28" s="11"/>
      <c r="B28" s="14"/>
      <c r="C28" s="15" t="s">
        <v>6</v>
      </c>
      <c r="D28" s="15" t="s">
        <v>7</v>
      </c>
      <c r="E28" s="68" t="s">
        <v>46</v>
      </c>
      <c r="F28" s="51"/>
      <c r="G28" s="11"/>
    </row>
    <row r="29" spans="1:7" s="8" customFormat="1" ht="27" thickBot="1" x14ac:dyDescent="0.45">
      <c r="A29" s="11"/>
      <c r="B29" s="22"/>
      <c r="C29" s="23"/>
      <c r="D29" s="23"/>
      <c r="E29" s="75" t="s">
        <v>47</v>
      </c>
      <c r="F29" s="51"/>
      <c r="G29" s="11"/>
    </row>
    <row r="30" spans="1:7" ht="27" thickTop="1" x14ac:dyDescent="0.4">
      <c r="A30" s="9"/>
      <c r="B30" s="18"/>
      <c r="C30" s="19"/>
      <c r="D30" s="19"/>
      <c r="E30" s="70"/>
      <c r="F30" s="50"/>
      <c r="G30" s="9"/>
    </row>
    <row r="31" spans="1:7" ht="26.25" x14ac:dyDescent="0.4">
      <c r="A31" s="9"/>
      <c r="B31" s="14" t="s">
        <v>8</v>
      </c>
      <c r="C31" s="15">
        <v>821575</v>
      </c>
      <c r="D31" s="15">
        <f>699911.1+102739</f>
        <v>802650.1</v>
      </c>
      <c r="E31" s="68">
        <f>C31-D31</f>
        <v>18924.900000000023</v>
      </c>
      <c r="F31" s="50"/>
      <c r="G31" s="9"/>
    </row>
    <row r="32" spans="1:7" ht="26.25" x14ac:dyDescent="0.4">
      <c r="A32" s="9"/>
      <c r="B32" s="20"/>
      <c r="C32" s="21"/>
      <c r="D32" s="21"/>
      <c r="E32" s="71"/>
      <c r="F32" s="50"/>
      <c r="G32" s="9"/>
    </row>
    <row r="33" spans="1:7" ht="26.25" x14ac:dyDescent="0.4">
      <c r="A33" s="9"/>
      <c r="B33" s="20"/>
      <c r="C33" s="21"/>
      <c r="D33" s="21"/>
      <c r="E33" s="71"/>
      <c r="F33" s="50"/>
      <c r="G33" s="9"/>
    </row>
    <row r="34" spans="1:7" s="2" customFormat="1" ht="26.25" x14ac:dyDescent="0.4">
      <c r="A34" s="11"/>
      <c r="B34" s="14"/>
      <c r="C34" s="21"/>
      <c r="D34" s="15"/>
      <c r="E34" s="68"/>
      <c r="F34" s="51"/>
      <c r="G34" s="11"/>
    </row>
    <row r="35" spans="1:7" s="2" customFormat="1" ht="26.25" x14ac:dyDescent="0.4">
      <c r="A35" s="11"/>
      <c r="B35" s="14" t="s">
        <v>9</v>
      </c>
      <c r="C35" s="15">
        <v>238421.46</v>
      </c>
      <c r="D35" s="15">
        <v>238670</v>
      </c>
      <c r="E35" s="68">
        <f>C35-D35</f>
        <v>-248.54000000000815</v>
      </c>
      <c r="F35" s="51"/>
      <c r="G35" s="11"/>
    </row>
    <row r="36" spans="1:7" s="2" customFormat="1" ht="27" thickBot="1" x14ac:dyDescent="0.45">
      <c r="A36" s="11"/>
      <c r="B36" s="25"/>
      <c r="C36" s="26"/>
      <c r="D36" s="26"/>
      <c r="E36" s="76"/>
      <c r="F36" s="51"/>
      <c r="G36" s="11"/>
    </row>
    <row r="37" spans="1:7" ht="26.25" x14ac:dyDescent="0.4">
      <c r="A37" s="9"/>
      <c r="B37" s="27"/>
      <c r="C37" s="28"/>
      <c r="D37" s="28"/>
      <c r="E37" s="77"/>
      <c r="F37" s="50"/>
      <c r="G37" s="9"/>
    </row>
    <row r="38" spans="1:7" s="2" customFormat="1" ht="26.25" x14ac:dyDescent="0.4">
      <c r="A38" s="11"/>
      <c r="B38" s="14" t="s">
        <v>11</v>
      </c>
      <c r="C38" s="15">
        <v>250000</v>
      </c>
      <c r="D38" s="15">
        <f>239305.63</f>
        <v>239305.63</v>
      </c>
      <c r="E38" s="68">
        <f>C38-D38</f>
        <v>10694.369999999995</v>
      </c>
      <c r="F38" s="51"/>
      <c r="G38" s="11"/>
    </row>
    <row r="39" spans="1:7" s="2" customFormat="1" ht="27" thickBot="1" x14ac:dyDescent="0.45">
      <c r="A39" s="11"/>
      <c r="B39" s="25"/>
      <c r="C39" s="26"/>
      <c r="D39" s="26"/>
      <c r="E39" s="76"/>
      <c r="F39" s="51"/>
      <c r="G39" s="11"/>
    </row>
    <row r="40" spans="1:7" ht="26.25" x14ac:dyDescent="0.4">
      <c r="A40" s="9"/>
      <c r="B40" s="27"/>
      <c r="C40" s="28"/>
      <c r="D40" s="28"/>
      <c r="E40" s="77"/>
      <c r="F40" s="50"/>
      <c r="G40" s="9"/>
    </row>
    <row r="41" spans="1:7" s="2" customFormat="1" ht="26.25" x14ac:dyDescent="0.4">
      <c r="A41" s="11"/>
      <c r="B41" s="14" t="s">
        <v>10</v>
      </c>
      <c r="C41" s="15">
        <v>76654</v>
      </c>
      <c r="D41" s="15">
        <v>76654</v>
      </c>
      <c r="E41" s="68">
        <f>C41-D41</f>
        <v>0</v>
      </c>
      <c r="F41" s="51"/>
      <c r="G41" s="11"/>
    </row>
    <row r="42" spans="1:7" s="2" customFormat="1" ht="27" thickBot="1" x14ac:dyDescent="0.45">
      <c r="A42" s="11"/>
      <c r="B42" s="25"/>
      <c r="C42" s="26"/>
      <c r="D42" s="26"/>
      <c r="E42" s="76"/>
      <c r="F42" s="51"/>
      <c r="G42" s="11"/>
    </row>
    <row r="43" spans="1:7" s="2" customFormat="1" ht="26.25" x14ac:dyDescent="0.4">
      <c r="A43" s="11"/>
      <c r="B43" s="14"/>
      <c r="C43" s="15"/>
      <c r="D43" s="15"/>
      <c r="E43" s="68"/>
      <c r="F43" s="51"/>
      <c r="G43" s="11"/>
    </row>
    <row r="44" spans="1:7" s="2" customFormat="1" ht="26.25" x14ac:dyDescent="0.4">
      <c r="A44" s="11"/>
      <c r="B44" s="14" t="s">
        <v>52</v>
      </c>
      <c r="C44" s="15">
        <v>10000</v>
      </c>
      <c r="D44" s="15">
        <v>9911</v>
      </c>
      <c r="E44" s="68">
        <f>C44-D44</f>
        <v>89</v>
      </c>
      <c r="F44" s="51"/>
      <c r="G44" s="11"/>
    </row>
    <row r="45" spans="1:7" s="2" customFormat="1" ht="26.25" x14ac:dyDescent="0.4">
      <c r="A45" s="11"/>
      <c r="B45" s="14"/>
      <c r="C45" s="15"/>
      <c r="D45" s="15"/>
      <c r="E45" s="68"/>
      <c r="F45" s="51"/>
      <c r="G45" s="11"/>
    </row>
    <row r="46" spans="1:7" s="2" customFormat="1" ht="26.25" x14ac:dyDescent="0.4">
      <c r="A46" s="11"/>
      <c r="B46" s="14"/>
      <c r="C46" s="15"/>
      <c r="D46" s="15"/>
      <c r="E46" s="68"/>
      <c r="F46" s="51"/>
      <c r="G46" s="11"/>
    </row>
    <row r="47" spans="1:7" s="2" customFormat="1" ht="26.25" x14ac:dyDescent="0.4">
      <c r="A47" s="11"/>
      <c r="B47" s="14" t="s">
        <v>12</v>
      </c>
      <c r="C47" s="15">
        <v>32000</v>
      </c>
      <c r="D47" s="15">
        <v>25000</v>
      </c>
      <c r="E47" s="68">
        <f>C47-D47</f>
        <v>7000</v>
      </c>
      <c r="F47" s="51"/>
      <c r="G47" s="11"/>
    </row>
    <row r="48" spans="1:7" s="2" customFormat="1" ht="27" thickBot="1" x14ac:dyDescent="0.45">
      <c r="A48" s="11"/>
      <c r="B48" s="14"/>
      <c r="C48" s="15"/>
      <c r="D48" s="15"/>
      <c r="E48" s="68"/>
      <c r="F48" s="51"/>
      <c r="G48" s="11"/>
    </row>
    <row r="49" spans="1:7" ht="26.25" x14ac:dyDescent="0.4">
      <c r="A49" s="9"/>
      <c r="B49" s="27"/>
      <c r="C49" s="28"/>
      <c r="D49" s="28"/>
      <c r="E49" s="77"/>
      <c r="F49" s="50"/>
      <c r="G49" s="9"/>
    </row>
    <row r="50" spans="1:7" s="2" customFormat="1" ht="26.25" x14ac:dyDescent="0.4">
      <c r="A50" s="11"/>
      <c r="B50" s="14" t="s">
        <v>13</v>
      </c>
      <c r="C50" s="15">
        <f>SUM(C52:C56)</f>
        <v>41900</v>
      </c>
      <c r="D50" s="15">
        <f>SUM(D52:D56)</f>
        <v>40734.5</v>
      </c>
      <c r="E50" s="68">
        <f>C50-D50</f>
        <v>1165.5</v>
      </c>
      <c r="F50" s="51"/>
      <c r="G50" s="11"/>
    </row>
    <row r="51" spans="1:7" ht="26.25" x14ac:dyDescent="0.4">
      <c r="A51" s="9"/>
      <c r="B51" s="20"/>
      <c r="C51" s="21"/>
      <c r="D51" s="21"/>
      <c r="E51" s="71"/>
      <c r="F51" s="50"/>
      <c r="G51" s="9"/>
    </row>
    <row r="52" spans="1:7" ht="26.25" x14ac:dyDescent="0.4">
      <c r="A52" s="9"/>
      <c r="B52" s="20" t="s">
        <v>14</v>
      </c>
      <c r="C52" s="21">
        <v>3900</v>
      </c>
      <c r="D52" s="21">
        <f>1699.89+849.91</f>
        <v>2549.8000000000002</v>
      </c>
      <c r="E52" s="71">
        <f>C52-D52</f>
        <v>1350.1999999999998</v>
      </c>
      <c r="F52" s="50"/>
      <c r="G52" s="9"/>
    </row>
    <row r="53" spans="1:7" ht="26.25" x14ac:dyDescent="0.4">
      <c r="A53" s="9"/>
      <c r="B53" s="20" t="s">
        <v>15</v>
      </c>
      <c r="C53" s="21">
        <v>8000</v>
      </c>
      <c r="D53" s="21">
        <v>15000</v>
      </c>
      <c r="E53" s="71">
        <f t="shared" ref="E53:E56" si="0">C53-D53</f>
        <v>-7000</v>
      </c>
      <c r="F53" s="50"/>
      <c r="G53" s="9"/>
    </row>
    <row r="54" spans="1:7" ht="26.25" x14ac:dyDescent="0.4">
      <c r="A54" s="9"/>
      <c r="B54" s="20"/>
      <c r="C54" s="21"/>
      <c r="D54" s="21"/>
      <c r="E54" s="71"/>
      <c r="F54" s="50"/>
      <c r="G54" s="9"/>
    </row>
    <row r="55" spans="1:7" ht="26.25" x14ac:dyDescent="0.4">
      <c r="A55" s="9"/>
      <c r="B55" s="20" t="s">
        <v>16</v>
      </c>
      <c r="C55" s="21">
        <v>24000</v>
      </c>
      <c r="D55" s="21">
        <f>18959.7+2000</f>
        <v>20959.7</v>
      </c>
      <c r="E55" s="71">
        <f t="shared" si="0"/>
        <v>3040.2999999999993</v>
      </c>
      <c r="F55" s="50"/>
      <c r="G55" s="9"/>
    </row>
    <row r="56" spans="1:7" ht="26.25" x14ac:dyDescent="0.4">
      <c r="A56" s="9"/>
      <c r="B56" s="20" t="s">
        <v>21</v>
      </c>
      <c r="C56" s="21">
        <f>2000+4000</f>
        <v>6000</v>
      </c>
      <c r="D56" s="21">
        <v>2225</v>
      </c>
      <c r="E56" s="71">
        <f t="shared" si="0"/>
        <v>3775</v>
      </c>
      <c r="F56" s="50"/>
      <c r="G56" s="9"/>
    </row>
    <row r="57" spans="1:7" ht="27" thickBot="1" x14ac:dyDescent="0.45">
      <c r="A57" s="9"/>
      <c r="B57" s="29" t="s">
        <v>30</v>
      </c>
      <c r="C57" s="30"/>
      <c r="D57" s="30"/>
      <c r="E57" s="78"/>
      <c r="F57" s="50"/>
      <c r="G57" s="9"/>
    </row>
    <row r="58" spans="1:7" ht="26.25" x14ac:dyDescent="0.4">
      <c r="A58" s="9"/>
      <c r="B58" s="27"/>
      <c r="C58" s="28"/>
      <c r="D58" s="28"/>
      <c r="E58" s="77"/>
      <c r="F58" s="50"/>
      <c r="G58" s="9"/>
    </row>
    <row r="59" spans="1:7" s="2" customFormat="1" ht="26.25" x14ac:dyDescent="0.4">
      <c r="A59" s="11"/>
      <c r="B59" s="14" t="s">
        <v>53</v>
      </c>
      <c r="C59" s="15">
        <v>148800</v>
      </c>
      <c r="D59" s="15">
        <v>151050</v>
      </c>
      <c r="E59" s="68">
        <f>C59-D59</f>
        <v>-2250</v>
      </c>
      <c r="F59" s="51"/>
      <c r="G59" s="11"/>
    </row>
    <row r="60" spans="1:7" s="2" customFormat="1" ht="27" thickBot="1" x14ac:dyDescent="0.45">
      <c r="A60" s="11"/>
      <c r="B60" s="25"/>
      <c r="C60" s="26"/>
      <c r="D60" s="26"/>
      <c r="E60" s="76"/>
      <c r="F60" s="51"/>
      <c r="G60" s="11"/>
    </row>
    <row r="61" spans="1:7" ht="26.25" x14ac:dyDescent="0.4">
      <c r="A61" s="9"/>
      <c r="B61" s="27"/>
      <c r="C61" s="28"/>
      <c r="D61" s="28"/>
      <c r="E61" s="77"/>
      <c r="F61" s="50"/>
      <c r="G61" s="9"/>
    </row>
    <row r="62" spans="1:7" s="2" customFormat="1" ht="26.25" x14ac:dyDescent="0.4">
      <c r="A62" s="11"/>
      <c r="B62" s="14" t="s">
        <v>17</v>
      </c>
      <c r="C62" s="15">
        <v>30000</v>
      </c>
      <c r="D62" s="15">
        <f>27668.55</f>
        <v>27668.55</v>
      </c>
      <c r="E62" s="68">
        <f>C62-D62</f>
        <v>2331.4500000000007</v>
      </c>
      <c r="F62" s="51"/>
      <c r="G62" s="11"/>
    </row>
    <row r="63" spans="1:7" s="2" customFormat="1" ht="27" thickBot="1" x14ac:dyDescent="0.45">
      <c r="A63" s="11"/>
      <c r="B63" s="25"/>
      <c r="C63" s="26"/>
      <c r="D63" s="26"/>
      <c r="E63" s="76"/>
      <c r="F63" s="51"/>
      <c r="G63" s="11"/>
    </row>
    <row r="64" spans="1:7" ht="26.25" x14ac:dyDescent="0.4">
      <c r="A64" s="9"/>
      <c r="B64" s="27"/>
      <c r="C64" s="28"/>
      <c r="D64" s="28"/>
      <c r="E64" s="77"/>
      <c r="F64" s="50"/>
      <c r="G64" s="9"/>
    </row>
    <row r="65" spans="1:7" s="2" customFormat="1" ht="26.25" x14ac:dyDescent="0.4">
      <c r="A65" s="11"/>
      <c r="B65" s="14" t="s">
        <v>18</v>
      </c>
      <c r="C65" s="15">
        <v>5000</v>
      </c>
      <c r="D65" s="15">
        <v>1090.48</v>
      </c>
      <c r="E65" s="68">
        <f>C65-D65</f>
        <v>3909.52</v>
      </c>
      <c r="F65" s="51"/>
      <c r="G65" s="11"/>
    </row>
    <row r="66" spans="1:7" s="2" customFormat="1" ht="27" thickBot="1" x14ac:dyDescent="0.45">
      <c r="A66" s="11"/>
      <c r="B66" s="25"/>
      <c r="C66" s="26"/>
      <c r="D66" s="26"/>
      <c r="E66" s="76"/>
      <c r="F66" s="51"/>
      <c r="G66" s="11"/>
    </row>
    <row r="67" spans="1:7" ht="26.25" x14ac:dyDescent="0.4">
      <c r="A67" s="9"/>
      <c r="B67" s="27"/>
      <c r="C67" s="28"/>
      <c r="D67" s="28"/>
      <c r="E67" s="77"/>
      <c r="F67" s="50"/>
      <c r="G67" s="9"/>
    </row>
    <row r="68" spans="1:7" s="2" customFormat="1" ht="26.25" x14ac:dyDescent="0.4">
      <c r="A68" s="11"/>
      <c r="B68" s="14" t="s">
        <v>19</v>
      </c>
      <c r="C68" s="15">
        <v>5000</v>
      </c>
      <c r="D68" s="15">
        <v>7900</v>
      </c>
      <c r="E68" s="68">
        <f>C68-D68</f>
        <v>-2900</v>
      </c>
      <c r="F68" s="51"/>
      <c r="G68" s="11"/>
    </row>
    <row r="69" spans="1:7" s="2" customFormat="1" ht="27" thickBot="1" x14ac:dyDescent="0.45">
      <c r="A69" s="11"/>
      <c r="B69" s="25"/>
      <c r="C69" s="26"/>
      <c r="D69" s="26"/>
      <c r="E69" s="76"/>
      <c r="F69" s="51"/>
      <c r="G69" s="11"/>
    </row>
    <row r="70" spans="1:7" ht="26.25" x14ac:dyDescent="0.4">
      <c r="A70" s="9"/>
      <c r="B70" s="27"/>
      <c r="C70" s="28"/>
      <c r="D70" s="28"/>
      <c r="E70" s="77"/>
      <c r="F70" s="50"/>
      <c r="G70" s="9"/>
    </row>
    <row r="71" spans="1:7" s="2" customFormat="1" ht="26.25" x14ac:dyDescent="0.4">
      <c r="A71" s="11"/>
      <c r="B71" s="14" t="s">
        <v>49</v>
      </c>
      <c r="C71" s="15">
        <v>1000</v>
      </c>
      <c r="D71" s="15">
        <v>993</v>
      </c>
      <c r="E71" s="68">
        <f>C71-D71</f>
        <v>7</v>
      </c>
      <c r="F71" s="51"/>
      <c r="G71" s="11"/>
    </row>
    <row r="72" spans="1:7" s="2" customFormat="1" ht="27" thickBot="1" x14ac:dyDescent="0.45">
      <c r="A72" s="11"/>
      <c r="B72" s="25"/>
      <c r="C72" s="26"/>
      <c r="D72" s="26"/>
      <c r="E72" s="76"/>
      <c r="F72" s="51"/>
      <c r="G72" s="11"/>
    </row>
    <row r="73" spans="1:7" ht="26.25" x14ac:dyDescent="0.4">
      <c r="A73" s="9"/>
      <c r="B73" s="27"/>
      <c r="C73" s="28"/>
      <c r="D73" s="28"/>
      <c r="E73" s="77"/>
      <c r="F73" s="50"/>
      <c r="G73" s="9"/>
    </row>
    <row r="74" spans="1:7" s="2" customFormat="1" ht="26.25" x14ac:dyDescent="0.4">
      <c r="A74" s="11"/>
      <c r="B74" s="14" t="s">
        <v>20</v>
      </c>
      <c r="C74" s="15">
        <v>50000</v>
      </c>
      <c r="D74" s="15">
        <f>SUM(D75:D79)</f>
        <v>52134</v>
      </c>
      <c r="E74" s="68">
        <f>C74-D74</f>
        <v>-2134</v>
      </c>
      <c r="F74" s="51"/>
      <c r="G74" s="11"/>
    </row>
    <row r="75" spans="1:7" s="2" customFormat="1" ht="26.25" x14ac:dyDescent="0.4">
      <c r="A75" s="11"/>
      <c r="B75" s="14" t="s">
        <v>55</v>
      </c>
      <c r="C75" s="15"/>
      <c r="D75" s="15">
        <v>4650</v>
      </c>
      <c r="E75" s="68"/>
      <c r="F75" s="51"/>
      <c r="G75" s="11"/>
    </row>
    <row r="76" spans="1:7" s="2" customFormat="1" ht="26.25" x14ac:dyDescent="0.4">
      <c r="A76" s="11"/>
      <c r="B76" s="14" t="s">
        <v>56</v>
      </c>
      <c r="C76" s="15"/>
      <c r="D76" s="15">
        <v>39234</v>
      </c>
      <c r="E76" s="68"/>
      <c r="F76" s="51"/>
      <c r="G76" s="11"/>
    </row>
    <row r="77" spans="1:7" s="2" customFormat="1" ht="26.25" x14ac:dyDescent="0.4">
      <c r="A77" s="11"/>
      <c r="B77" s="14" t="s">
        <v>61</v>
      </c>
      <c r="C77" s="15"/>
      <c r="D77" s="15">
        <v>1900</v>
      </c>
      <c r="E77" s="68"/>
      <c r="F77" s="51"/>
      <c r="G77" s="11"/>
    </row>
    <row r="78" spans="1:7" s="2" customFormat="1" ht="26.25" x14ac:dyDescent="0.4">
      <c r="A78" s="11"/>
      <c r="B78" s="14" t="s">
        <v>62</v>
      </c>
      <c r="C78" s="15"/>
      <c r="D78" s="15">
        <v>350</v>
      </c>
      <c r="E78" s="68"/>
      <c r="F78" s="51"/>
      <c r="G78" s="11"/>
    </row>
    <row r="79" spans="1:7" s="2" customFormat="1" ht="26.25" x14ac:dyDescent="0.4">
      <c r="A79" s="11"/>
      <c r="B79" s="14" t="s">
        <v>63</v>
      </c>
      <c r="C79" s="15"/>
      <c r="D79" s="15">
        <v>6000</v>
      </c>
      <c r="E79" s="68"/>
      <c r="F79" s="51"/>
      <c r="G79" s="11"/>
    </row>
    <row r="80" spans="1:7" s="2" customFormat="1" ht="27" thickBot="1" x14ac:dyDescent="0.45">
      <c r="A80" s="11"/>
      <c r="B80" s="25"/>
      <c r="C80" s="26"/>
      <c r="D80" s="26"/>
      <c r="E80" s="76"/>
      <c r="F80" s="51"/>
      <c r="G80" s="11"/>
    </row>
    <row r="81" spans="1:7" s="2" customFormat="1" ht="27" thickTop="1" x14ac:dyDescent="0.4">
      <c r="A81" s="11"/>
      <c r="B81" s="12"/>
      <c r="C81" s="13"/>
      <c r="D81" s="13"/>
      <c r="E81" s="67"/>
      <c r="F81" s="51"/>
      <c r="G81" s="11"/>
    </row>
    <row r="82" spans="1:7" s="2" customFormat="1" ht="26.25" x14ac:dyDescent="0.4">
      <c r="A82" s="11"/>
      <c r="B82" s="60" t="s">
        <v>54</v>
      </c>
      <c r="C82" s="61">
        <v>340000</v>
      </c>
      <c r="D82" s="62">
        <f>D96</f>
        <v>365693</v>
      </c>
      <c r="E82" s="79">
        <f>C82-D82</f>
        <v>-25693</v>
      </c>
      <c r="F82" s="51"/>
      <c r="G82" s="11"/>
    </row>
    <row r="83" spans="1:7" s="2" customFormat="1" ht="27" thickBot="1" x14ac:dyDescent="0.45">
      <c r="A83" s="11"/>
      <c r="B83" s="22"/>
      <c r="C83" s="23"/>
      <c r="D83" s="23"/>
      <c r="E83" s="75"/>
      <c r="F83" s="51"/>
      <c r="G83" s="11"/>
    </row>
    <row r="84" spans="1:7" s="2" customFormat="1" ht="27.75" thickTop="1" thickBot="1" x14ac:dyDescent="0.45">
      <c r="A84" s="11"/>
      <c r="B84" s="22"/>
      <c r="C84" s="23"/>
      <c r="D84" s="23"/>
      <c r="E84" s="75"/>
      <c r="F84" s="51"/>
      <c r="G84" s="11"/>
    </row>
    <row r="85" spans="1:7" s="2" customFormat="1" ht="27" thickTop="1" x14ac:dyDescent="0.4">
      <c r="A85" s="11"/>
      <c r="B85" s="12"/>
      <c r="C85" s="13"/>
      <c r="D85" s="13"/>
      <c r="E85" s="67"/>
      <c r="F85" s="51"/>
      <c r="G85" s="11"/>
    </row>
    <row r="86" spans="1:7" s="2" customFormat="1" ht="26.25" x14ac:dyDescent="0.4">
      <c r="A86" s="11"/>
      <c r="B86" s="14" t="s">
        <v>28</v>
      </c>
      <c r="C86" s="15">
        <f>C82+C74+C71+C68+C65+C62+C59+C50+C47+C44+C41+C38+C35+C31</f>
        <v>2050350.46</v>
      </c>
      <c r="D86" s="15">
        <f>D82+D74+D71+D68+D65+D62+D59+D50+D47+D44+D41+D38+D35+D31</f>
        <v>2039454.2600000002</v>
      </c>
      <c r="E86" s="68">
        <f>C86-D86</f>
        <v>10896.199999999721</v>
      </c>
      <c r="F86" s="51"/>
      <c r="G86" s="11"/>
    </row>
    <row r="87" spans="1:7" s="2" customFormat="1" ht="27" thickBot="1" x14ac:dyDescent="0.45">
      <c r="A87" s="11"/>
      <c r="B87" s="22"/>
      <c r="C87" s="23"/>
      <c r="D87" s="23"/>
      <c r="E87" s="75"/>
      <c r="F87" s="51"/>
      <c r="G87" s="11"/>
    </row>
    <row r="88" spans="1:7" s="2" customFormat="1" ht="27" thickTop="1" x14ac:dyDescent="0.4">
      <c r="A88" s="11"/>
      <c r="B88" s="11"/>
      <c r="C88" s="24"/>
      <c r="D88" s="24"/>
      <c r="E88" s="66"/>
      <c r="F88" s="51"/>
      <c r="G88" s="11"/>
    </row>
    <row r="89" spans="1:7" ht="26.25" x14ac:dyDescent="0.4">
      <c r="A89" s="9"/>
      <c r="B89" s="9"/>
      <c r="C89" s="10"/>
      <c r="D89" s="10"/>
      <c r="E89" s="65"/>
      <c r="F89" s="50"/>
      <c r="G89" s="9"/>
    </row>
    <row r="90" spans="1:7" s="6" customFormat="1" ht="26.25" x14ac:dyDescent="0.4">
      <c r="A90" s="11"/>
      <c r="B90" s="11" t="s">
        <v>32</v>
      </c>
      <c r="C90" s="24"/>
      <c r="D90" s="24"/>
      <c r="E90" s="66"/>
      <c r="F90" s="51"/>
      <c r="G90" s="11"/>
    </row>
    <row r="91" spans="1:7" s="6" customFormat="1" ht="27" thickBot="1" x14ac:dyDescent="0.45">
      <c r="A91" s="11"/>
      <c r="B91" s="9"/>
      <c r="C91" s="24"/>
      <c r="D91" s="24"/>
      <c r="E91" s="66"/>
      <c r="F91" s="51"/>
      <c r="G91" s="11"/>
    </row>
    <row r="92" spans="1:7" s="6" customFormat="1" ht="27" thickTop="1" x14ac:dyDescent="0.4">
      <c r="A92" s="11"/>
      <c r="B92" s="18"/>
      <c r="C92" s="13"/>
      <c r="D92" s="13"/>
      <c r="E92" s="67"/>
      <c r="F92" s="51"/>
      <c r="G92" s="11"/>
    </row>
    <row r="93" spans="1:7" s="6" customFormat="1" ht="26.25" x14ac:dyDescent="0.4">
      <c r="A93" s="11"/>
      <c r="B93" s="14" t="s">
        <v>43</v>
      </c>
      <c r="C93" s="15" t="s">
        <v>33</v>
      </c>
      <c r="D93" s="15" t="s">
        <v>7</v>
      </c>
      <c r="E93" s="68" t="s">
        <v>41</v>
      </c>
      <c r="F93" s="51"/>
      <c r="G93" s="11"/>
    </row>
    <row r="94" spans="1:7" s="6" customFormat="1" ht="27" thickBot="1" x14ac:dyDescent="0.45">
      <c r="A94" s="11"/>
      <c r="B94" s="29"/>
      <c r="C94" s="26"/>
      <c r="D94" s="26"/>
      <c r="E94" s="76"/>
      <c r="F94" s="51"/>
      <c r="G94" s="11"/>
    </row>
    <row r="95" spans="1:7" s="6" customFormat="1" ht="26.25" x14ac:dyDescent="0.4">
      <c r="A95" s="11"/>
      <c r="B95" s="20"/>
      <c r="C95" s="15"/>
      <c r="D95" s="15"/>
      <c r="E95" s="68"/>
      <c r="F95" s="54"/>
      <c r="G95" s="11"/>
    </row>
    <row r="96" spans="1:7" s="6" customFormat="1" ht="26.25" x14ac:dyDescent="0.4">
      <c r="A96" s="11"/>
      <c r="B96" s="14" t="s">
        <v>37</v>
      </c>
      <c r="C96" s="15">
        <v>340000</v>
      </c>
      <c r="D96" s="15">
        <f>2272471-1911778+5000</f>
        <v>365693</v>
      </c>
      <c r="E96" s="68">
        <f>C96-D96</f>
        <v>-25693</v>
      </c>
      <c r="F96" s="54"/>
      <c r="G96" s="11"/>
    </row>
    <row r="97" spans="1:7" s="6" customFormat="1" ht="27" thickBot="1" x14ac:dyDescent="0.45">
      <c r="A97" s="11"/>
      <c r="B97" s="37" t="s">
        <v>38</v>
      </c>
      <c r="C97" s="15"/>
      <c r="D97" s="15"/>
      <c r="E97" s="68"/>
      <c r="F97" s="54"/>
      <c r="G97" s="11"/>
    </row>
    <row r="98" spans="1:7" s="6" customFormat="1" ht="26.25" x14ac:dyDescent="0.4">
      <c r="A98" s="11"/>
      <c r="B98" s="27"/>
      <c r="C98" s="38"/>
      <c r="D98" s="38"/>
      <c r="E98" s="80"/>
      <c r="F98" s="51"/>
      <c r="G98" s="11"/>
    </row>
    <row r="99" spans="1:7" s="59" customFormat="1" ht="26.25" x14ac:dyDescent="0.4">
      <c r="A99" s="56"/>
      <c r="B99" s="57" t="s">
        <v>34</v>
      </c>
      <c r="C99" s="55"/>
      <c r="D99" s="55"/>
      <c r="E99" s="81"/>
      <c r="F99" s="58"/>
      <c r="G99" s="56"/>
    </row>
    <row r="100" spans="1:7" s="6" customFormat="1" ht="26.25" x14ac:dyDescent="0.4">
      <c r="A100" s="11"/>
      <c r="B100" s="37"/>
      <c r="C100" s="39"/>
      <c r="D100" s="39"/>
      <c r="E100" s="68"/>
      <c r="F100" s="51"/>
      <c r="G100" s="11"/>
    </row>
    <row r="101" spans="1:7" s="6" customFormat="1" ht="26.25" x14ac:dyDescent="0.4">
      <c r="A101" s="11"/>
      <c r="B101" s="37" t="s">
        <v>35</v>
      </c>
      <c r="C101" s="39"/>
      <c r="D101" s="39"/>
      <c r="E101" s="68"/>
      <c r="F101" s="51"/>
      <c r="G101" s="11"/>
    </row>
    <row r="102" spans="1:7" s="6" customFormat="1" ht="26.25" x14ac:dyDescent="0.4">
      <c r="A102" s="11"/>
      <c r="B102" s="37"/>
      <c r="C102" s="39"/>
      <c r="D102" s="39"/>
      <c r="E102" s="68"/>
      <c r="F102" s="51"/>
      <c r="G102" s="11"/>
    </row>
    <row r="103" spans="1:7" s="6" customFormat="1" ht="26.25" x14ac:dyDescent="0.4">
      <c r="A103" s="11"/>
      <c r="B103" s="37" t="s">
        <v>36</v>
      </c>
      <c r="C103" s="39"/>
      <c r="D103" s="39">
        <f>D96-D99-D101</f>
        <v>365693</v>
      </c>
      <c r="E103" s="68"/>
      <c r="F103" s="51"/>
      <c r="G103" s="11"/>
    </row>
    <row r="104" spans="1:7" s="6" customFormat="1" ht="26.25" x14ac:dyDescent="0.4">
      <c r="A104" s="11"/>
      <c r="B104" s="20"/>
      <c r="C104" s="15"/>
      <c r="D104" s="15"/>
      <c r="E104" s="68"/>
      <c r="F104" s="51"/>
      <c r="G104" s="11"/>
    </row>
    <row r="105" spans="1:7" s="6" customFormat="1" ht="27" thickBot="1" x14ac:dyDescent="0.45">
      <c r="A105" s="11"/>
      <c r="B105" s="16"/>
      <c r="C105" s="23"/>
      <c r="D105" s="23"/>
      <c r="E105" s="75"/>
      <c r="F105" s="51"/>
      <c r="G105" s="11"/>
    </row>
    <row r="106" spans="1:7" s="6" customFormat="1" ht="27" thickTop="1" x14ac:dyDescent="0.4">
      <c r="A106" s="11"/>
      <c r="B106" s="9"/>
      <c r="C106" s="24"/>
      <c r="D106" s="24"/>
      <c r="E106" s="66"/>
      <c r="F106" s="51"/>
      <c r="G106" s="11"/>
    </row>
    <row r="107" spans="1:7" s="6" customFormat="1" ht="26.25" x14ac:dyDescent="0.4">
      <c r="A107" s="11"/>
      <c r="B107" s="9"/>
      <c r="C107" s="24"/>
      <c r="D107" s="24"/>
      <c r="E107" s="66"/>
      <c r="F107" s="51"/>
      <c r="G107" s="11"/>
    </row>
    <row r="108" spans="1:7" s="43" customFormat="1" ht="26.25" x14ac:dyDescent="0.4">
      <c r="A108" s="40"/>
      <c r="B108" s="41"/>
      <c r="C108" s="42"/>
      <c r="D108" s="42"/>
      <c r="E108" s="82"/>
      <c r="F108" s="53"/>
      <c r="G108" s="40"/>
    </row>
    <row r="109" spans="1:7" s="6" customFormat="1" ht="26.25" x14ac:dyDescent="0.4">
      <c r="A109" s="11"/>
      <c r="B109" s="9"/>
      <c r="C109" s="24"/>
      <c r="D109" s="24"/>
      <c r="E109" s="66"/>
      <c r="F109" s="51"/>
      <c r="G109" s="11"/>
    </row>
    <row r="110" spans="1:7" s="6" customFormat="1" ht="26.25" x14ac:dyDescent="0.4">
      <c r="A110" s="11"/>
      <c r="B110" s="9"/>
      <c r="C110" s="24"/>
      <c r="D110" s="24"/>
      <c r="E110" s="66"/>
      <c r="F110" s="51"/>
      <c r="G110" s="11"/>
    </row>
    <row r="111" spans="1:7" s="6" customFormat="1" ht="26.25" x14ac:dyDescent="0.4">
      <c r="A111" s="11"/>
      <c r="B111" s="11" t="s">
        <v>42</v>
      </c>
      <c r="C111" s="24"/>
      <c r="D111" s="24"/>
      <c r="E111" s="66"/>
      <c r="F111" s="51"/>
      <c r="G111" s="11"/>
    </row>
    <row r="112" spans="1:7" s="6" customFormat="1" ht="27" thickBot="1" x14ac:dyDescent="0.45">
      <c r="A112" s="11"/>
      <c r="B112" s="11"/>
      <c r="C112" s="24"/>
      <c r="D112" s="24"/>
      <c r="E112" s="66"/>
      <c r="F112" s="51"/>
      <c r="G112" s="11"/>
    </row>
    <row r="113" spans="1:7" s="6" customFormat="1" ht="27" thickTop="1" x14ac:dyDescent="0.4">
      <c r="A113" s="11"/>
      <c r="B113" s="12"/>
      <c r="C113" s="13"/>
      <c r="D113" s="13"/>
      <c r="E113" s="67"/>
      <c r="F113" s="51"/>
      <c r="G113" s="11"/>
    </row>
    <row r="114" spans="1:7" s="6" customFormat="1" ht="26.25" x14ac:dyDescent="0.4">
      <c r="A114" s="11"/>
      <c r="B114" s="14"/>
      <c r="C114" s="44" t="s">
        <v>44</v>
      </c>
      <c r="D114" s="44" t="s">
        <v>25</v>
      </c>
      <c r="E114" s="68" t="s">
        <v>26</v>
      </c>
      <c r="F114" s="51"/>
      <c r="G114" s="11"/>
    </row>
    <row r="115" spans="1:7" s="6" customFormat="1" ht="27" thickBot="1" x14ac:dyDescent="0.45">
      <c r="A115" s="11"/>
      <c r="B115" s="16"/>
      <c r="C115" s="23"/>
      <c r="D115" s="23"/>
      <c r="E115" s="75"/>
      <c r="F115" s="51"/>
      <c r="G115" s="11"/>
    </row>
    <row r="116" spans="1:7" ht="27" thickTop="1" x14ac:dyDescent="0.4">
      <c r="A116" s="9"/>
      <c r="B116" s="12"/>
      <c r="C116" s="13"/>
      <c r="D116" s="13"/>
      <c r="E116" s="67"/>
      <c r="F116" s="50"/>
      <c r="G116" s="9"/>
    </row>
    <row r="117" spans="1:7" s="2" customFormat="1" ht="26.25" x14ac:dyDescent="0.4">
      <c r="A117" s="11"/>
      <c r="B117" s="14" t="s">
        <v>40</v>
      </c>
      <c r="C117" s="15"/>
      <c r="D117" s="15"/>
      <c r="E117" s="68">
        <f>D117-C117</f>
        <v>0</v>
      </c>
      <c r="F117" s="51"/>
      <c r="G117" s="11"/>
    </row>
    <row r="118" spans="1:7" ht="27" thickBot="1" x14ac:dyDescent="0.45">
      <c r="A118" s="9"/>
      <c r="B118" s="49" t="s">
        <v>39</v>
      </c>
      <c r="C118" s="23"/>
      <c r="D118" s="17"/>
      <c r="E118" s="69">
        <f>D118-C118</f>
        <v>0</v>
      </c>
      <c r="F118" s="50"/>
      <c r="G118" s="9"/>
    </row>
    <row r="119" spans="1:7" s="6" customFormat="1" ht="27" thickTop="1" x14ac:dyDescent="0.4">
      <c r="A119" s="11"/>
      <c r="B119" s="9"/>
      <c r="C119" s="24"/>
      <c r="D119" s="24"/>
      <c r="E119" s="66"/>
      <c r="F119" s="51"/>
      <c r="G119" s="11"/>
    </row>
    <row r="120" spans="1:7" s="6" customFormat="1" ht="26.25" x14ac:dyDescent="0.4">
      <c r="A120" s="11"/>
      <c r="B120" s="11" t="s">
        <v>45</v>
      </c>
      <c r="C120" s="24"/>
      <c r="D120" s="24"/>
      <c r="E120" s="66"/>
      <c r="F120" s="51"/>
      <c r="G120" s="11"/>
    </row>
    <row r="121" spans="1:7" s="6" customFormat="1" ht="27" thickBot="1" x14ac:dyDescent="0.45">
      <c r="A121" s="11"/>
      <c r="B121" s="9"/>
      <c r="C121" s="24"/>
      <c r="D121" s="24"/>
      <c r="E121" s="66"/>
      <c r="F121" s="51"/>
      <c r="G121" s="11"/>
    </row>
    <row r="122" spans="1:7" ht="27" thickTop="1" x14ac:dyDescent="0.4">
      <c r="A122" s="9"/>
      <c r="B122" s="18"/>
      <c r="C122" s="19"/>
      <c r="D122" s="19"/>
      <c r="E122" s="70"/>
      <c r="F122" s="50"/>
      <c r="G122" s="9"/>
    </row>
    <row r="123" spans="1:7" s="2" customFormat="1" ht="26.25" x14ac:dyDescent="0.4">
      <c r="A123" s="11"/>
      <c r="B123" s="31" t="s">
        <v>48</v>
      </c>
      <c r="C123" s="32"/>
      <c r="D123" s="32">
        <v>163400</v>
      </c>
      <c r="E123" s="83">
        <f>C123-D123</f>
        <v>-163400</v>
      </c>
      <c r="F123" s="51"/>
      <c r="G123" s="11"/>
    </row>
    <row r="124" spans="1:7" ht="26.25" x14ac:dyDescent="0.4">
      <c r="A124" s="9"/>
      <c r="B124" s="20" t="s">
        <v>57</v>
      </c>
      <c r="C124" s="21"/>
      <c r="D124" s="21"/>
      <c r="E124" s="71"/>
      <c r="F124" s="50"/>
      <c r="G124" s="9"/>
    </row>
    <row r="125" spans="1:7" s="2" customFormat="1" ht="26.25" x14ac:dyDescent="0.4">
      <c r="A125" s="11"/>
      <c r="B125" s="31" t="s">
        <v>58</v>
      </c>
      <c r="C125" s="32"/>
      <c r="D125" s="32"/>
      <c r="E125" s="83">
        <f>C125-D125</f>
        <v>0</v>
      </c>
      <c r="F125" s="51"/>
      <c r="G125" s="11"/>
    </row>
    <row r="126" spans="1:7" ht="27" thickBot="1" x14ac:dyDescent="0.45">
      <c r="A126" s="9"/>
      <c r="B126" s="16"/>
      <c r="C126" s="17"/>
      <c r="D126" s="17"/>
      <c r="E126" s="69"/>
      <c r="F126" s="50"/>
      <c r="G126" s="9"/>
    </row>
    <row r="127" spans="1:7" ht="27" thickTop="1" x14ac:dyDescent="0.4">
      <c r="A127" s="9"/>
      <c r="B127" s="9"/>
      <c r="C127" s="10"/>
      <c r="D127" s="10"/>
      <c r="E127" s="65"/>
      <c r="F127" s="50"/>
      <c r="G127" s="9"/>
    </row>
    <row r="128" spans="1:7" s="6" customFormat="1" ht="26.25" x14ac:dyDescent="0.4">
      <c r="A128" s="11"/>
      <c r="B128" s="9"/>
      <c r="C128" s="24"/>
      <c r="D128" s="24"/>
      <c r="E128" s="66"/>
      <c r="F128" s="51"/>
      <c r="G128" s="11"/>
    </row>
    <row r="129" spans="1:7" s="6" customFormat="1" ht="26.25" x14ac:dyDescent="0.4">
      <c r="A129" s="11"/>
      <c r="B129" s="9"/>
      <c r="C129" s="24"/>
      <c r="D129" s="24"/>
      <c r="E129" s="66"/>
      <c r="F129" s="51"/>
      <c r="G129" s="11"/>
    </row>
    <row r="130" spans="1:7" s="6" customFormat="1" ht="26.25" x14ac:dyDescent="0.4">
      <c r="A130" s="11"/>
      <c r="B130" s="11" t="s">
        <v>59</v>
      </c>
      <c r="C130" s="24"/>
      <c r="D130" s="24">
        <f>D21</f>
        <v>0</v>
      </c>
      <c r="E130" s="66"/>
      <c r="F130" s="51"/>
      <c r="G130" s="11"/>
    </row>
    <row r="131" spans="1:7" ht="26.25" x14ac:dyDescent="0.4">
      <c r="A131" s="9"/>
      <c r="B131" s="9"/>
      <c r="C131" s="10"/>
      <c r="D131" s="10"/>
      <c r="E131" s="65"/>
      <c r="F131" s="50"/>
      <c r="G131" s="9"/>
    </row>
    <row r="132" spans="1:7" s="6" customFormat="1" ht="26.25" x14ac:dyDescent="0.4">
      <c r="A132" s="11"/>
      <c r="B132" s="11" t="s">
        <v>50</v>
      </c>
      <c r="C132" s="24"/>
      <c r="D132" s="24">
        <f>D86</f>
        <v>2039454.2600000002</v>
      </c>
      <c r="E132" s="66"/>
      <c r="F132" s="51"/>
      <c r="G132" s="11"/>
    </row>
    <row r="133" spans="1:7" ht="26.25" x14ac:dyDescent="0.4">
      <c r="A133" s="9"/>
      <c r="B133" s="9"/>
      <c r="C133" s="10"/>
      <c r="D133" s="10"/>
      <c r="E133" s="65"/>
      <c r="F133" s="50"/>
      <c r="G133" s="9"/>
    </row>
  </sheetData>
  <pageMargins left="0.70866141732283472" right="0.70866141732283472" top="0.74803149606299213" bottom="0.74803149606299213" header="0.31496062992125984" footer="0.31496062992125984"/>
  <pageSetup paperSize="9" scale="92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O21"/>
  <sheetViews>
    <sheetView topLeftCell="B2" workbookViewId="0">
      <selection activeCell="N14" sqref="N14"/>
    </sheetView>
  </sheetViews>
  <sheetFormatPr defaultRowHeight="15.75" x14ac:dyDescent="0.25"/>
  <cols>
    <col min="1" max="1" width="39.85546875" customWidth="1"/>
    <col min="2" max="2" width="21.5703125" style="1" customWidth="1"/>
    <col min="3" max="3" width="27.42578125" style="1" customWidth="1"/>
    <col min="4" max="4" width="16.85546875" style="1" customWidth="1"/>
    <col min="5" max="5" width="15.140625" style="1" customWidth="1"/>
    <col min="6" max="6" width="17.85546875" style="1" customWidth="1"/>
    <col min="7" max="7" width="15.7109375" style="1" customWidth="1"/>
    <col min="8" max="8" width="16.140625" style="1" customWidth="1"/>
    <col min="9" max="9" width="16.85546875" style="1" customWidth="1"/>
    <col min="10" max="10" width="16.5703125" style="1" customWidth="1"/>
    <col min="11" max="11" width="15.85546875" style="1" customWidth="1"/>
    <col min="12" max="12" width="17.42578125" style="1" customWidth="1"/>
    <col min="13" max="13" width="20.7109375" style="1" customWidth="1"/>
    <col min="14" max="14" width="18" style="7" customWidth="1"/>
    <col min="15" max="15" width="17" customWidth="1"/>
  </cols>
  <sheetData>
    <row r="10" spans="1:15" x14ac:dyDescent="0.25">
      <c r="B10" s="5">
        <v>43983</v>
      </c>
      <c r="C10" s="5">
        <v>44013</v>
      </c>
      <c r="D10" s="5">
        <v>44044</v>
      </c>
      <c r="E10" s="5">
        <v>44075</v>
      </c>
      <c r="F10" s="5">
        <v>44105</v>
      </c>
      <c r="G10" s="5">
        <v>44136</v>
      </c>
      <c r="H10" s="5">
        <v>44166</v>
      </c>
      <c r="I10" s="5">
        <v>44197</v>
      </c>
      <c r="J10" s="5">
        <v>44228</v>
      </c>
      <c r="K10" s="5">
        <v>44256</v>
      </c>
      <c r="L10" s="5">
        <v>44287</v>
      </c>
      <c r="M10" s="5">
        <v>44317</v>
      </c>
      <c r="N10" s="7" t="s">
        <v>2</v>
      </c>
      <c r="O10" s="48">
        <v>0.1</v>
      </c>
    </row>
    <row r="14" spans="1:15" x14ac:dyDescent="0.25">
      <c r="A14" t="s">
        <v>3</v>
      </c>
      <c r="B14" s="1">
        <v>120873.52</v>
      </c>
      <c r="C14" s="1">
        <v>106983.4</v>
      </c>
      <c r="D14" s="1">
        <v>149567.85999999999</v>
      </c>
      <c r="E14" s="1">
        <v>102400</v>
      </c>
      <c r="F14" s="1">
        <v>116027.15</v>
      </c>
      <c r="G14" s="1">
        <v>109588.46</v>
      </c>
      <c r="H14" s="1">
        <v>131397.49</v>
      </c>
      <c r="I14" s="1">
        <v>120669.75</v>
      </c>
      <c r="J14" s="1">
        <v>111844.41</v>
      </c>
      <c r="K14" s="1">
        <v>130939.21</v>
      </c>
      <c r="L14" s="1">
        <v>101547.38</v>
      </c>
      <c r="M14" s="1">
        <v>57291.15</v>
      </c>
      <c r="N14" s="7">
        <f>SUM(B14:M14)</f>
        <v>1359129.7799999998</v>
      </c>
    </row>
    <row r="17" spans="1:15" s="45" customFormat="1" x14ac:dyDescent="0.25">
      <c r="A17" s="45" t="s">
        <v>0</v>
      </c>
      <c r="B17" s="46">
        <v>170305.07</v>
      </c>
      <c r="C17" s="46">
        <v>142509.87</v>
      </c>
      <c r="D17" s="46">
        <v>106492.41</v>
      </c>
      <c r="E17" s="46">
        <v>156950.71</v>
      </c>
      <c r="F17" s="46">
        <v>132857.01999999999</v>
      </c>
      <c r="G17" s="46">
        <v>137729.59</v>
      </c>
      <c r="H17" s="46">
        <v>157880.97</v>
      </c>
      <c r="I17" s="46">
        <v>164899.37</v>
      </c>
      <c r="J17" s="46">
        <v>192611.98</v>
      </c>
      <c r="K17" s="46">
        <v>183547.06</v>
      </c>
      <c r="L17" s="46">
        <v>144654.47</v>
      </c>
      <c r="M17" s="46">
        <v>122074.51</v>
      </c>
      <c r="N17" s="47">
        <f>SUM(B17:M17)</f>
        <v>1812513.0299999998</v>
      </c>
      <c r="O17" s="46">
        <f>N17*10%</f>
        <v>181251.30299999999</v>
      </c>
    </row>
    <row r="20" spans="1:15" s="2" customFormat="1" x14ac:dyDescent="0.25">
      <c r="A20" s="2" t="s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</row>
    <row r="21" spans="1:15" s="4" customFormat="1" x14ac:dyDescent="0.25">
      <c r="B21" s="7">
        <f t="shared" ref="B21:M21" si="0">B14-B17</f>
        <v>-49431.55</v>
      </c>
      <c r="C21" s="7">
        <f t="shared" si="0"/>
        <v>-35526.47</v>
      </c>
      <c r="D21" s="7">
        <f t="shared" si="0"/>
        <v>43075.449999999983</v>
      </c>
      <c r="E21" s="7">
        <f t="shared" si="0"/>
        <v>-54550.709999999992</v>
      </c>
      <c r="F21" s="7">
        <f t="shared" si="0"/>
        <v>-16829.869999999995</v>
      </c>
      <c r="G21" s="7">
        <f t="shared" si="0"/>
        <v>-28141.12999999999</v>
      </c>
      <c r="H21" s="7">
        <f t="shared" si="0"/>
        <v>-26483.48000000001</v>
      </c>
      <c r="I21" s="7">
        <f t="shared" si="0"/>
        <v>-44229.619999999995</v>
      </c>
      <c r="J21" s="7">
        <f t="shared" si="0"/>
        <v>-80767.570000000007</v>
      </c>
      <c r="K21" s="7">
        <f t="shared" si="0"/>
        <v>-52607.849999999991</v>
      </c>
      <c r="L21" s="7">
        <f t="shared" si="0"/>
        <v>-43107.09</v>
      </c>
      <c r="M21" s="7">
        <f t="shared" si="0"/>
        <v>-64783.359999999993</v>
      </c>
      <c r="N21" s="7">
        <f>N14-N17</f>
        <v>-453383.25</v>
      </c>
      <c r="O21" s="7">
        <f>SUM(B21:M21)</f>
        <v>-453383.25</v>
      </c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Исполнение сметы</vt:lpstr>
      <vt:lpstr>ЭЭ помесячно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Irina</cp:lastModifiedBy>
  <cp:lastPrinted>2019-05-31T10:22:22Z</cp:lastPrinted>
  <dcterms:created xsi:type="dcterms:W3CDTF">2017-05-21T17:14:56Z</dcterms:created>
  <dcterms:modified xsi:type="dcterms:W3CDTF">2023-06-02T09:36:01Z</dcterms:modified>
</cp:coreProperties>
</file>