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4000" windowHeight="9135"/>
  </bookViews>
  <sheets>
    <sheet name="Исполнение сметы" sheetId="1" r:id="rId1"/>
    <sheet name="ЭЭ помесячно" sheetId="2" r:id="rId2"/>
  </sheets>
  <calcPr calcId="152511" refMode="R1C1"/>
</workbook>
</file>

<file path=xl/calcChain.xml><?xml version="1.0" encoding="utf-8"?>
<calcChain xmlns="http://schemas.openxmlformats.org/spreadsheetml/2006/main">
  <c r="E131" i="1" l="1"/>
  <c r="D137" i="1"/>
  <c r="E134" i="1"/>
  <c r="E130" i="1"/>
  <c r="D22" i="1"/>
  <c r="C22" i="1"/>
  <c r="E137" i="1" l="1"/>
  <c r="E18" i="1"/>
  <c r="D39" i="1" l="1"/>
  <c r="D148" i="1" l="1"/>
  <c r="E148" i="1" s="1"/>
  <c r="D79" i="1"/>
  <c r="D146" i="1"/>
  <c r="D83" i="1"/>
  <c r="D53" i="1"/>
  <c r="E53" i="1" s="1"/>
  <c r="E51" i="1"/>
  <c r="E50" i="1"/>
  <c r="C52" i="1"/>
  <c r="E52" i="1" s="1"/>
  <c r="C36" i="1"/>
  <c r="E32" i="1"/>
  <c r="E99" i="1"/>
  <c r="E146" i="1" l="1"/>
  <c r="E143" i="1" s="1"/>
  <c r="D143" i="1"/>
  <c r="D74" i="1"/>
  <c r="E20" i="1"/>
  <c r="E39" i="1" l="1"/>
  <c r="E71" i="1"/>
  <c r="E68" i="1"/>
  <c r="E65" i="1"/>
  <c r="E62" i="1"/>
  <c r="E59" i="1"/>
  <c r="E56" i="1"/>
  <c r="E45" i="1"/>
  <c r="E42" i="1" l="1"/>
  <c r="E16" i="1"/>
  <c r="E14" i="1"/>
  <c r="E74" i="1"/>
  <c r="E22" i="1" l="1"/>
  <c r="E36" i="1" l="1"/>
  <c r="C48" i="1"/>
  <c r="C88" i="1" s="1"/>
  <c r="D48" i="1"/>
  <c r="D88" i="1" s="1"/>
  <c r="E88" i="1" l="1"/>
  <c r="E48" i="1"/>
  <c r="N14" i="2" l="1"/>
  <c r="M21" i="2" l="1"/>
  <c r="L21" i="2"/>
  <c r="K21" i="2"/>
  <c r="J21" i="2"/>
  <c r="I21" i="2"/>
  <c r="H21" i="2"/>
  <c r="G21" i="2"/>
  <c r="F21" i="2"/>
  <c r="E21" i="2"/>
  <c r="D21" i="2"/>
  <c r="C21" i="2"/>
  <c r="B21" i="2"/>
  <c r="N17" i="2"/>
  <c r="N21" i="2" s="1"/>
  <c r="D109" i="1" s="1"/>
  <c r="E109" i="1" l="1"/>
  <c r="D116" i="1"/>
</calcChain>
</file>

<file path=xl/comments1.xml><?xml version="1.0" encoding="utf-8"?>
<comments xmlns="http://schemas.openxmlformats.org/spreadsheetml/2006/main">
  <authors>
    <author>Acer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Данная сумма не включается в Исполнение сметы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За май - в кассе и на рс 
к выплате
</t>
        </r>
      </text>
    </comment>
    <comment ref="C137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счета к оплате от мособлэнерго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B14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получено в июне (за май)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Получено от членов снт в мае (за апрель)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за май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счет за апрель</t>
        </r>
      </text>
    </comment>
  </commentList>
</comments>
</file>

<file path=xl/sharedStrings.xml><?xml version="1.0" encoding="utf-8"?>
<sst xmlns="http://schemas.openxmlformats.org/spreadsheetml/2006/main" count="74" uniqueCount="67">
  <si>
    <t>Оплачено в ПАО "Мосэнергосб"</t>
  </si>
  <si>
    <t>Разница</t>
  </si>
  <si>
    <t>ИТОГО</t>
  </si>
  <si>
    <t>Поступило в кассу и на рс за эл энергию</t>
  </si>
  <si>
    <t>Наименование статьи расхода</t>
  </si>
  <si>
    <t>Отклонен</t>
  </si>
  <si>
    <t>СМЕТА</t>
  </si>
  <si>
    <t>ФАКТ</t>
  </si>
  <si>
    <t>(-) экономия</t>
  </si>
  <si>
    <t>(+) перерасход</t>
  </si>
  <si>
    <t>Расходы на оплату труда</t>
  </si>
  <si>
    <t>Страховые взносы</t>
  </si>
  <si>
    <t>Налог на ЗОП</t>
  </si>
  <si>
    <t>Вывоз мусора</t>
  </si>
  <si>
    <t>Чистка дорог зимой</t>
  </si>
  <si>
    <t>Содержание сторожки</t>
  </si>
  <si>
    <t>Газ</t>
  </si>
  <si>
    <t>Дрова</t>
  </si>
  <si>
    <t>Собака</t>
  </si>
  <si>
    <t>Городской тел-н</t>
  </si>
  <si>
    <t xml:space="preserve">Услуги банка </t>
  </si>
  <si>
    <t>Канц товары</t>
  </si>
  <si>
    <t>Лампы ул освещения</t>
  </si>
  <si>
    <t>Резерв Председателя</t>
  </si>
  <si>
    <t>Прививка собаке+доставка</t>
  </si>
  <si>
    <t>СОУТ</t>
  </si>
  <si>
    <t>ИСПОЛНЕНИЕ СМЕТЫ ПО ДОХОДАМ</t>
  </si>
  <si>
    <t>Наименование статьи дохода</t>
  </si>
  <si>
    <t>Смета</t>
  </si>
  <si>
    <t>Факт</t>
  </si>
  <si>
    <t>Отклонение</t>
  </si>
  <si>
    <t>Всего</t>
  </si>
  <si>
    <t>ВСЕГО</t>
  </si>
  <si>
    <t>хостинг</t>
  </si>
  <si>
    <t>Агентское вознаграждение</t>
  </si>
  <si>
    <t>03.06.2019-31.05.2020</t>
  </si>
  <si>
    <t>Членские взносы 2019-2020</t>
  </si>
  <si>
    <t>2018-2019</t>
  </si>
  <si>
    <t>2020-2021</t>
  </si>
  <si>
    <t>Лечение собаки</t>
  </si>
  <si>
    <t>Услуги юриста</t>
  </si>
  <si>
    <t>Услуги кадастрового инженера</t>
  </si>
  <si>
    <t>Регистрация юр адреса</t>
  </si>
  <si>
    <t>Ремонт ворот</t>
  </si>
  <si>
    <t>Замена трансформатора+уст-ка счетчика</t>
  </si>
  <si>
    <t>Детская площадка</t>
  </si>
  <si>
    <t>почта</t>
  </si>
  <si>
    <t>ИСПОЛНЕНИЕ СМЕТЫ ПО РАСХОДАМ</t>
  </si>
  <si>
    <t>Целевые поступления</t>
  </si>
  <si>
    <t>Целевые расходы</t>
  </si>
  <si>
    <t>ПЛАН</t>
  </si>
  <si>
    <t>Уличное освещение</t>
  </si>
  <si>
    <t>50% э/э сторожки</t>
  </si>
  <si>
    <t>Потеря э/э</t>
  </si>
  <si>
    <t>Общая э/э</t>
  </si>
  <si>
    <t>в том числе:</t>
  </si>
  <si>
    <t>Компенсация судебных расходов</t>
  </si>
  <si>
    <t>Платежи за прогр-ие пультов</t>
  </si>
  <si>
    <t>Непредвиденные расходы</t>
  </si>
  <si>
    <t>Целевые взносы за 2018-2020 гг</t>
  </si>
  <si>
    <t>Дорожный фонд (въезд машин)</t>
  </si>
  <si>
    <t>справочно</t>
  </si>
  <si>
    <t>отклонение</t>
  </si>
  <si>
    <t>Прочие поступления</t>
  </si>
  <si>
    <t>Наименование</t>
  </si>
  <si>
    <t>План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</si>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</sst>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43" fontId="0" fillId="0" borderId="0" xfId="0" applyNumberFormat="1"/>
    <xf numFmtId="0" fontId="1" fillId="0" borderId="0" xfId="0" applyFont="1"/>
    <xf numFmtId="43" fontId="1" fillId="0" borderId="0" xfId="0" applyNumberFormat="1" applyFont="1"/>
    <xf numFmtId="0" fontId="4" fillId="0" borderId="0" xfId="0" applyFont="1"/>
    <xf numFmtId="17" fontId="0" fillId="0" borderId="0" xfId="0" applyNumberFormat="1"/>
    <xf numFmtId="0" fontId="7" fillId="0" borderId="0" xfId="0" applyFont="1"/>
    <xf numFmtId="43" fontId="4" fillId="0" borderId="0" xfId="0" applyNumberFormat="1" applyFont="1"/>
    <xf numFmtId="0" fontId="8" fillId="0" borderId="0" xfId="0" applyFont="1"/>
    <xf numFmtId="0" fontId="9" fillId="0" borderId="0" xfId="0" applyFont="1"/>
    <xf numFmtId="43" fontId="9" fillId="0" borderId="0" xfId="0" applyNumberFormat="1" applyFont="1"/>
    <xf numFmtId="0" fontId="10" fillId="0" borderId="0" xfId="0" applyFont="1"/>
    <xf numFmtId="0" fontId="10" fillId="0" borderId="1" xfId="0" applyFont="1" applyBorder="1"/>
    <xf numFmtId="43" fontId="10" fillId="0" borderId="1" xfId="0" applyNumberFormat="1" applyFont="1" applyBorder="1"/>
    <xf numFmtId="0" fontId="10" fillId="0" borderId="2" xfId="0" applyFont="1" applyBorder="1"/>
    <xf numFmtId="43" fontId="10" fillId="0" borderId="2" xfId="0" applyNumberFormat="1" applyFont="1" applyBorder="1"/>
    <xf numFmtId="0" fontId="9" fillId="0" borderId="3" xfId="0" applyFont="1" applyBorder="1"/>
    <xf numFmtId="43" fontId="9" fillId="0" borderId="3" xfId="0" applyNumberFormat="1" applyFont="1" applyBorder="1"/>
    <xf numFmtId="0" fontId="9" fillId="0" borderId="1" xfId="0" applyFont="1" applyBorder="1"/>
    <xf numFmtId="43" fontId="9" fillId="0" borderId="1" xfId="0" applyNumberFormat="1" applyFont="1" applyBorder="1"/>
    <xf numFmtId="0" fontId="9" fillId="0" borderId="2" xfId="0" applyFont="1" applyBorder="1"/>
    <xf numFmtId="43" fontId="9" fillId="0" borderId="2" xfId="0" applyNumberFormat="1" applyFont="1" applyBorder="1"/>
    <xf numFmtId="0" fontId="10" fillId="0" borderId="3" xfId="0" applyFont="1" applyBorder="1"/>
    <xf numFmtId="43" fontId="10" fillId="0" borderId="3" xfId="0" applyNumberFormat="1" applyFont="1" applyBorder="1"/>
    <xf numFmtId="0" fontId="9" fillId="0" borderId="6" xfId="0" applyFont="1" applyBorder="1"/>
    <xf numFmtId="43" fontId="9" fillId="0" borderId="7" xfId="0" applyNumberFormat="1" applyFont="1" applyBorder="1"/>
    <xf numFmtId="0" fontId="9" fillId="0" borderId="8" xfId="0" applyFont="1" applyBorder="1"/>
    <xf numFmtId="0" fontId="10" fillId="0" borderId="9" xfId="0" applyFont="1" applyBorder="1"/>
    <xf numFmtId="43" fontId="10" fillId="0" borderId="10" xfId="0" applyNumberFormat="1" applyFont="1" applyBorder="1"/>
    <xf numFmtId="43" fontId="10" fillId="0" borderId="11" xfId="0" applyNumberFormat="1" applyFont="1" applyBorder="1"/>
    <xf numFmtId="0" fontId="9" fillId="0" borderId="12" xfId="0" applyFont="1" applyBorder="1"/>
    <xf numFmtId="43" fontId="9" fillId="0" borderId="13" xfId="0" applyNumberFormat="1" applyFont="1" applyBorder="1"/>
    <xf numFmtId="0" fontId="9" fillId="0" borderId="14" xfId="0" applyFont="1" applyBorder="1"/>
    <xf numFmtId="0" fontId="9" fillId="0" borderId="0" xfId="0" applyFont="1" applyBorder="1"/>
    <xf numFmtId="43" fontId="10" fillId="0" borderId="0" xfId="0" applyNumberFormat="1" applyFont="1" applyBorder="1"/>
    <xf numFmtId="43" fontId="10" fillId="0" borderId="0" xfId="0" applyNumberFormat="1" applyFont="1"/>
    <xf numFmtId="0" fontId="10" fillId="0" borderId="4" xfId="0" applyFont="1" applyBorder="1"/>
    <xf numFmtId="43" fontId="10" fillId="0" borderId="4" xfId="0" applyNumberFormat="1" applyFont="1" applyBorder="1"/>
    <xf numFmtId="0" fontId="9" fillId="0" borderId="5" xfId="0" applyFont="1" applyBorder="1"/>
    <xf numFmtId="43" fontId="9" fillId="0" borderId="5" xfId="0" applyNumberFormat="1" applyFont="1" applyBorder="1"/>
    <xf numFmtId="0" fontId="9" fillId="0" borderId="4" xfId="0" applyFont="1" applyBorder="1"/>
    <xf numFmtId="43" fontId="9" fillId="0" borderId="4" xfId="0" applyNumberFormat="1" applyFont="1" applyBorder="1"/>
    <xf numFmtId="43" fontId="10" fillId="0" borderId="2" xfId="0" applyNumberFormat="1" applyFont="1" applyFill="1" applyBorder="1"/>
    <xf numFmtId="0" fontId="7" fillId="0" borderId="2" xfId="0" applyFont="1" applyBorder="1"/>
    <xf numFmtId="0" fontId="8" fillId="0" borderId="2" xfId="0" applyFont="1" applyBorder="1"/>
    <xf numFmtId="43" fontId="8" fillId="0" borderId="2" xfId="0" applyNumberFormat="1" applyFont="1" applyBorder="1"/>
    <xf numFmtId="0" fontId="10" fillId="0" borderId="0" xfId="0" applyFont="1" applyBorder="1"/>
    <xf numFmtId="0" fontId="9" fillId="2" borderId="2" xfId="0" applyFont="1" applyFill="1" applyBorder="1"/>
    <xf numFmtId="43" fontId="9" fillId="2" borderId="2" xfId="0" applyNumberFormat="1" applyFont="1" applyFill="1" applyBorder="1"/>
    <xf numFmtId="0" fontId="9" fillId="0" borderId="15" xfId="0" applyFont="1" applyBorder="1"/>
    <xf numFmtId="43" fontId="9" fillId="0" borderId="0" xfId="0" applyNumberFormat="1" applyFont="1" applyBorder="1"/>
    <xf numFmtId="43" fontId="9" fillId="0" borderId="16" xfId="0" applyNumberFormat="1" applyFont="1" applyBorder="1"/>
    <xf numFmtId="0" fontId="9" fillId="0" borderId="9" xfId="0" applyFont="1" applyBorder="1"/>
    <xf numFmtId="43" fontId="9" fillId="0" borderId="10" xfId="0" applyNumberFormat="1" applyFont="1" applyBorder="1"/>
    <xf numFmtId="43" fontId="9" fillId="0" borderId="11" xfId="0" applyNumberFormat="1" applyFont="1" applyBorder="1"/>
    <xf numFmtId="0" fontId="12" fillId="0" borderId="0" xfId="0" applyFont="1"/>
    <xf numFmtId="0" fontId="9" fillId="0" borderId="0" xfId="0" applyFont="1" applyFill="1"/>
    <xf numFmtId="0" fontId="9" fillId="0" borderId="1" xfId="0" applyFont="1" applyFill="1" applyBorder="1"/>
    <xf numFmtId="43" fontId="9" fillId="0" borderId="1" xfId="0" applyNumberFormat="1" applyFont="1" applyFill="1" applyBorder="1"/>
    <xf numFmtId="0" fontId="0" fillId="0" borderId="0" xfId="0" applyFill="1"/>
    <xf numFmtId="0" fontId="10" fillId="0" borderId="2" xfId="0" applyFont="1" applyFill="1" applyBorder="1"/>
    <xf numFmtId="0" fontId="10" fillId="0" borderId="3" xfId="0" applyFont="1" applyFill="1" applyBorder="1"/>
    <xf numFmtId="43" fontId="10" fillId="0" borderId="3" xfId="0" applyNumberFormat="1" applyFont="1" applyFill="1" applyBorder="1"/>
    <xf numFmtId="0" fontId="10" fillId="0" borderId="0" xfId="0" applyFont="1" applyFill="1"/>
    <xf numFmtId="0" fontId="7" fillId="0" borderId="0" xfId="0" applyFont="1" applyFill="1"/>
    <xf numFmtId="0" fontId="9" fillId="0" borderId="2" xfId="0" applyFont="1" applyFill="1" applyBorder="1"/>
    <xf numFmtId="0" fontId="11" fillId="0" borderId="2" xfId="0" applyFont="1" applyFill="1" applyBorder="1"/>
    <xf numFmtId="43" fontId="10" fillId="0" borderId="5" xfId="0" applyNumberFormat="1" applyFont="1" applyBorder="1"/>
    <xf numFmtId="0" fontId="11" fillId="0" borderId="2" xfId="0" applyFont="1" applyBorder="1"/>
    <xf numFmtId="43" fontId="7" fillId="0" borderId="2" xfId="0" applyNumberFormat="1" applyFont="1" applyBorder="1"/>
    <xf numFmtId="0" fontId="10" fillId="3" borderId="0" xfId="0" applyFont="1" applyFill="1"/>
    <xf numFmtId="0" fontId="9" fillId="3" borderId="0" xfId="0" applyFont="1" applyFill="1" applyBorder="1"/>
    <xf numFmtId="43" fontId="10" fillId="3" borderId="0" xfId="0" applyNumberFormat="1" applyFont="1" applyFill="1" applyBorder="1"/>
    <xf numFmtId="0" fontId="7" fillId="3" borderId="0" xfId="0" applyFont="1" applyFill="1"/>
    <xf numFmtId="0" fontId="10" fillId="3" borderId="0" xfId="0" applyFont="1" applyFill="1" applyBorder="1"/>
    <xf numFmtId="0" fontId="1" fillId="3" borderId="0" xfId="0" applyFont="1" applyFill="1"/>
    <xf numFmtId="43" fontId="1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56"/>
  <sheetViews>
    <sheetView tabSelected="1" topLeftCell="A148" workbookViewId="0">
      <selection activeCell="C140" sqref="C140"/>
    </sheetView>
  </sheetViews>
  <sheetFormatPr defaultRowHeight="15" x14ac:dyDescent="0.25"/>
  <cols>
    <col min="1" max="1" width="4.7109375" customWidth="1"/>
    <col min="2" max="2" width="59.85546875" customWidth="1"/>
    <col min="3" max="3" width="32.140625" style="1" customWidth="1"/>
    <col min="4" max="4" width="32.28515625" style="1" customWidth="1"/>
    <col min="5" max="5" width="27.7109375" customWidth="1"/>
    <col min="6" max="6" width="36.5703125" customWidth="1"/>
  </cols>
  <sheetData>
    <row r="1" spans="1:7" ht="26.25" x14ac:dyDescent="0.4">
      <c r="A1" s="9"/>
      <c r="B1" s="9"/>
      <c r="C1" s="10"/>
      <c r="D1" s="10"/>
      <c r="E1" s="9"/>
      <c r="F1" s="9"/>
      <c r="G1" s="9"/>
    </row>
    <row r="2" spans="1:7" ht="26.25" x14ac:dyDescent="0.4">
      <c r="A2" s="9"/>
      <c r="B2" s="9"/>
      <c r="C2" s="10"/>
      <c r="D2" s="10"/>
      <c r="E2" s="9"/>
      <c r="F2" s="9"/>
      <c r="G2" s="9"/>
    </row>
    <row r="3" spans="1:7" ht="26.25" x14ac:dyDescent="0.4">
      <c r="A3" s="9"/>
      <c r="B3" s="9"/>
      <c r="C3" s="10" t="s">
        <v>35</v>
      </c>
      <c r="D3" s="10"/>
      <c r="E3" s="9"/>
      <c r="F3" s="9"/>
      <c r="G3" s="9"/>
    </row>
    <row r="4" spans="1:7" ht="26.25" x14ac:dyDescent="0.4">
      <c r="A4" s="9"/>
      <c r="B4" s="9"/>
      <c r="C4" s="10"/>
      <c r="D4" s="10"/>
      <c r="E4" s="9"/>
      <c r="F4" s="9"/>
      <c r="G4" s="9"/>
    </row>
    <row r="5" spans="1:7" ht="26.25" x14ac:dyDescent="0.4">
      <c r="A5" s="9"/>
      <c r="B5" s="9"/>
      <c r="C5" s="10"/>
      <c r="D5" s="10"/>
      <c r="E5" s="9"/>
      <c r="F5" s="9"/>
      <c r="G5" s="9"/>
    </row>
    <row r="6" spans="1:7" s="2" customFormat="1" ht="26.25" x14ac:dyDescent="0.4">
      <c r="A6" s="11"/>
      <c r="B6" s="11" t="s">
        <v>26</v>
      </c>
      <c r="C6" s="35"/>
      <c r="D6" s="35"/>
      <c r="E6" s="11"/>
      <c r="F6" s="11"/>
      <c r="G6" s="11"/>
    </row>
    <row r="7" spans="1:7" ht="26.25" x14ac:dyDescent="0.4">
      <c r="A7" s="9"/>
      <c r="B7" s="9"/>
      <c r="C7" s="10"/>
      <c r="D7" s="10"/>
      <c r="E7" s="9"/>
      <c r="F7" s="9"/>
      <c r="G7" s="9"/>
    </row>
    <row r="8" spans="1:7" ht="27" thickBot="1" x14ac:dyDescent="0.45">
      <c r="A8" s="9"/>
      <c r="B8" s="9"/>
      <c r="C8" s="10"/>
      <c r="D8" s="10"/>
      <c r="E8" s="9"/>
      <c r="F8" s="9"/>
      <c r="G8" s="9"/>
    </row>
    <row r="9" spans="1:7" s="4" customFormat="1" ht="27" thickTop="1" x14ac:dyDescent="0.4">
      <c r="A9" s="11"/>
      <c r="B9" s="12"/>
      <c r="C9" s="13"/>
      <c r="D9" s="13"/>
      <c r="E9" s="12"/>
      <c r="F9" s="11"/>
      <c r="G9" s="11"/>
    </row>
    <row r="10" spans="1:7" s="4" customFormat="1" ht="26.25" x14ac:dyDescent="0.4">
      <c r="A10" s="11"/>
      <c r="B10" s="14" t="s">
        <v>27</v>
      </c>
      <c r="C10" s="15" t="s">
        <v>28</v>
      </c>
      <c r="D10" s="15" t="s">
        <v>29</v>
      </c>
      <c r="E10" s="14" t="s">
        <v>30</v>
      </c>
      <c r="F10" s="11"/>
      <c r="G10" s="11"/>
    </row>
    <row r="11" spans="1:7" s="4" customFormat="1" ht="26.25" x14ac:dyDescent="0.4">
      <c r="A11" s="11"/>
      <c r="B11" s="14"/>
      <c r="C11" s="15"/>
      <c r="D11" s="15"/>
      <c r="E11" s="14"/>
      <c r="F11" s="11"/>
      <c r="G11" s="11"/>
    </row>
    <row r="12" spans="1:7" ht="27" thickBot="1" x14ac:dyDescent="0.45">
      <c r="A12" s="9"/>
      <c r="B12" s="16"/>
      <c r="C12" s="17"/>
      <c r="D12" s="17"/>
      <c r="E12" s="16"/>
      <c r="F12" s="9"/>
      <c r="G12" s="9"/>
    </row>
    <row r="13" spans="1:7" ht="27" thickTop="1" x14ac:dyDescent="0.4">
      <c r="A13" s="9"/>
      <c r="B13" s="18"/>
      <c r="C13" s="19"/>
      <c r="D13" s="19"/>
      <c r="E13" s="18"/>
      <c r="F13" s="9"/>
      <c r="G13" s="9"/>
    </row>
    <row r="14" spans="1:7" ht="26.25" x14ac:dyDescent="0.4">
      <c r="A14" s="9"/>
      <c r="B14" s="20" t="s">
        <v>36</v>
      </c>
      <c r="C14" s="21">
        <v>1732500</v>
      </c>
      <c r="D14" s="21">
        <v>1697000</v>
      </c>
      <c r="E14" s="21">
        <f>D14-C14</f>
        <v>-35500</v>
      </c>
      <c r="F14" s="9"/>
      <c r="G14" s="9"/>
    </row>
    <row r="15" spans="1:7" ht="26.25" x14ac:dyDescent="0.4">
      <c r="A15" s="9"/>
      <c r="B15" s="20"/>
      <c r="C15" s="21"/>
      <c r="D15" s="21"/>
      <c r="E15" s="21"/>
      <c r="F15" s="9"/>
      <c r="G15" s="9"/>
    </row>
    <row r="16" spans="1:7" ht="26.25" x14ac:dyDescent="0.4">
      <c r="A16" s="9"/>
      <c r="B16" s="20" t="s">
        <v>37</v>
      </c>
      <c r="C16" s="21">
        <v>11000</v>
      </c>
      <c r="D16" s="21">
        <v>7000</v>
      </c>
      <c r="E16" s="21">
        <f>D16-C16</f>
        <v>-4000</v>
      </c>
      <c r="F16" s="9"/>
      <c r="G16" s="9"/>
    </row>
    <row r="17" spans="1:7" ht="26.25" x14ac:dyDescent="0.4">
      <c r="A17" s="9"/>
      <c r="B17" s="49"/>
      <c r="C17" s="50"/>
      <c r="D17" s="50"/>
      <c r="E17" s="51"/>
      <c r="F17" s="9"/>
      <c r="G17" s="9"/>
    </row>
    <row r="18" spans="1:7" s="55" customFormat="1" ht="26.25" x14ac:dyDescent="0.4">
      <c r="A18" s="9"/>
      <c r="B18" s="52" t="s">
        <v>34</v>
      </c>
      <c r="C18" s="53">
        <v>3030</v>
      </c>
      <c r="D18" s="53">
        <v>1170</v>
      </c>
      <c r="E18" s="54">
        <f>D18-C18</f>
        <v>-1860</v>
      </c>
      <c r="F18" s="9"/>
      <c r="G18" s="9"/>
    </row>
    <row r="19" spans="1:7" ht="26.25" x14ac:dyDescent="0.4">
      <c r="A19" s="9"/>
      <c r="B19" s="20"/>
      <c r="C19" s="21"/>
      <c r="D19" s="21"/>
      <c r="E19" s="21"/>
      <c r="F19" s="9"/>
      <c r="G19" s="9"/>
    </row>
    <row r="20" spans="1:7" ht="26.25" x14ac:dyDescent="0.4">
      <c r="A20" s="9"/>
      <c r="B20" s="47" t="s">
        <v>38</v>
      </c>
      <c r="C20" s="48">
        <v>0</v>
      </c>
      <c r="D20" s="48">
        <v>24570</v>
      </c>
      <c r="E20" s="48">
        <f>D20-C20</f>
        <v>24570</v>
      </c>
      <c r="F20" s="9" t="s">
        <v>61</v>
      </c>
      <c r="G20" s="9"/>
    </row>
    <row r="21" spans="1:7" ht="26.25" x14ac:dyDescent="0.4">
      <c r="A21" s="9"/>
      <c r="B21" s="20"/>
      <c r="C21" s="21"/>
      <c r="D21" s="21"/>
      <c r="E21" s="21"/>
      <c r="F21" s="9"/>
      <c r="G21" s="9"/>
    </row>
    <row r="22" spans="1:7" s="4" customFormat="1" ht="26.25" x14ac:dyDescent="0.4">
      <c r="A22" s="11"/>
      <c r="B22" s="14" t="s">
        <v>31</v>
      </c>
      <c r="C22" s="15">
        <f>SUM(C14:C20)</f>
        <v>1746530</v>
      </c>
      <c r="D22" s="15">
        <f>SUM(D14:D20)</f>
        <v>1729740</v>
      </c>
      <c r="E22" s="15">
        <f>D22-C22</f>
        <v>-16790</v>
      </c>
      <c r="F22" s="11"/>
      <c r="G22" s="11"/>
    </row>
    <row r="23" spans="1:7" ht="27" thickBot="1" x14ac:dyDescent="0.45">
      <c r="A23" s="9"/>
      <c r="B23" s="16"/>
      <c r="C23" s="17"/>
      <c r="D23" s="17"/>
      <c r="E23" s="16"/>
      <c r="F23" s="9"/>
      <c r="G23" s="9"/>
    </row>
    <row r="24" spans="1:7" ht="15.75" thickTop="1" x14ac:dyDescent="0.25"/>
    <row r="25" spans="1:7" s="2" customFormat="1" ht="26.25" x14ac:dyDescent="0.4">
      <c r="A25" s="11"/>
      <c r="B25" s="11" t="s">
        <v>47</v>
      </c>
      <c r="C25" s="35"/>
      <c r="D25" s="35"/>
      <c r="E25" s="11"/>
      <c r="F25" s="11"/>
      <c r="G25" s="11"/>
    </row>
    <row r="26" spans="1:7" ht="27" thickBot="1" x14ac:dyDescent="0.45">
      <c r="A26" s="9"/>
      <c r="B26" s="9"/>
      <c r="C26" s="10"/>
      <c r="D26" s="10"/>
      <c r="E26" s="9"/>
      <c r="F26" s="9"/>
      <c r="G26" s="9"/>
    </row>
    <row r="27" spans="1:7" s="8" customFormat="1" ht="27" thickTop="1" x14ac:dyDescent="0.4">
      <c r="A27" s="11"/>
      <c r="B27" s="12"/>
      <c r="C27" s="13"/>
      <c r="D27" s="13"/>
      <c r="E27" s="12"/>
      <c r="F27" s="11"/>
      <c r="G27" s="11"/>
    </row>
    <row r="28" spans="1:7" s="8" customFormat="1" ht="26.25" x14ac:dyDescent="0.4">
      <c r="A28" s="11"/>
      <c r="B28" s="14" t="s">
        <v>4</v>
      </c>
      <c r="C28" s="15"/>
      <c r="D28" s="15"/>
      <c r="E28" s="14" t="s">
        <v>5</v>
      </c>
      <c r="F28" s="11"/>
      <c r="G28" s="11"/>
    </row>
    <row r="29" spans="1:7" s="8" customFormat="1" ht="26.25" x14ac:dyDescent="0.4">
      <c r="A29" s="11"/>
      <c r="B29" s="14"/>
      <c r="C29" s="15" t="s">
        <v>6</v>
      </c>
      <c r="D29" s="15" t="s">
        <v>7</v>
      </c>
      <c r="E29" s="14" t="s">
        <v>8</v>
      </c>
      <c r="F29" s="11"/>
      <c r="G29" s="11"/>
    </row>
    <row r="30" spans="1:7" s="8" customFormat="1" ht="27" thickBot="1" x14ac:dyDescent="0.45">
      <c r="A30" s="11"/>
      <c r="B30" s="22"/>
      <c r="C30" s="23"/>
      <c r="D30" s="23"/>
      <c r="E30" s="22" t="s">
        <v>9</v>
      </c>
      <c r="F30" s="11"/>
      <c r="G30" s="11"/>
    </row>
    <row r="31" spans="1:7" ht="27" thickTop="1" x14ac:dyDescent="0.4">
      <c r="A31" s="9"/>
      <c r="B31" s="18"/>
      <c r="C31" s="19"/>
      <c r="D31" s="19"/>
      <c r="E31" s="18"/>
      <c r="F31" s="9"/>
      <c r="G31" s="9"/>
    </row>
    <row r="32" spans="1:7" ht="26.25" x14ac:dyDescent="0.4">
      <c r="A32" s="9"/>
      <c r="B32" s="14" t="s">
        <v>10</v>
      </c>
      <c r="C32" s="15">
        <v>862594</v>
      </c>
      <c r="D32" s="15">
        <v>862594</v>
      </c>
      <c r="E32" s="15">
        <f>C32-D32</f>
        <v>0</v>
      </c>
      <c r="F32" s="9"/>
      <c r="G32" s="9"/>
    </row>
    <row r="33" spans="1:7" ht="26.25" x14ac:dyDescent="0.4">
      <c r="A33" s="9"/>
      <c r="B33" s="20"/>
      <c r="C33" s="21"/>
      <c r="D33" s="21"/>
      <c r="E33" s="20"/>
      <c r="F33" s="9"/>
      <c r="G33" s="9"/>
    </row>
    <row r="34" spans="1:7" ht="26.25" x14ac:dyDescent="0.4">
      <c r="A34" s="9"/>
      <c r="B34" s="20"/>
      <c r="C34" s="21"/>
      <c r="D34" s="21"/>
      <c r="E34" s="20"/>
      <c r="F34" s="9"/>
      <c r="G34" s="9"/>
    </row>
    <row r="35" spans="1:7" s="2" customFormat="1" ht="26.25" x14ac:dyDescent="0.4">
      <c r="A35" s="11"/>
      <c r="B35" s="14"/>
      <c r="C35" s="21"/>
      <c r="D35" s="15"/>
      <c r="E35" s="15"/>
      <c r="F35" s="11"/>
      <c r="G35" s="11"/>
    </row>
    <row r="36" spans="1:7" s="2" customFormat="1" ht="26.25" x14ac:dyDescent="0.4">
      <c r="A36" s="11"/>
      <c r="B36" s="14" t="s">
        <v>11</v>
      </c>
      <c r="C36" s="15">
        <f>258778+11214</f>
        <v>269992</v>
      </c>
      <c r="D36" s="15">
        <v>269992</v>
      </c>
      <c r="E36" s="15">
        <f>C36-D36</f>
        <v>0</v>
      </c>
      <c r="F36" s="11"/>
      <c r="G36" s="11"/>
    </row>
    <row r="37" spans="1:7" s="2" customFormat="1" ht="27" thickBot="1" x14ac:dyDescent="0.45">
      <c r="A37" s="11"/>
      <c r="B37" s="36"/>
      <c r="C37" s="37"/>
      <c r="D37" s="37"/>
      <c r="E37" s="37"/>
      <c r="F37" s="11"/>
      <c r="G37" s="11"/>
    </row>
    <row r="38" spans="1:7" ht="26.25" x14ac:dyDescent="0.4">
      <c r="A38" s="9"/>
      <c r="B38" s="38"/>
      <c r="C38" s="39"/>
      <c r="D38" s="39"/>
      <c r="E38" s="38"/>
      <c r="F38" s="9"/>
      <c r="G38" s="9"/>
    </row>
    <row r="39" spans="1:7" s="2" customFormat="1" ht="26.25" x14ac:dyDescent="0.4">
      <c r="A39" s="11"/>
      <c r="B39" s="14" t="s">
        <v>13</v>
      </c>
      <c r="C39" s="15">
        <v>250000</v>
      </c>
      <c r="D39" s="15">
        <f>249624.27</f>
        <v>249624.27</v>
      </c>
      <c r="E39" s="15">
        <f>C39-D39</f>
        <v>375.73000000001048</v>
      </c>
      <c r="F39" s="11"/>
      <c r="G39" s="11"/>
    </row>
    <row r="40" spans="1:7" s="2" customFormat="1" ht="27" thickBot="1" x14ac:dyDescent="0.45">
      <c r="A40" s="11"/>
      <c r="B40" s="36"/>
      <c r="C40" s="37"/>
      <c r="D40" s="37"/>
      <c r="E40" s="37"/>
      <c r="F40" s="11"/>
      <c r="G40" s="11"/>
    </row>
    <row r="41" spans="1:7" ht="26.25" x14ac:dyDescent="0.4">
      <c r="A41" s="9"/>
      <c r="B41" s="38"/>
      <c r="C41" s="39"/>
      <c r="D41" s="39"/>
      <c r="E41" s="38"/>
      <c r="F41" s="9"/>
      <c r="G41" s="9"/>
    </row>
    <row r="42" spans="1:7" s="2" customFormat="1" ht="26.25" x14ac:dyDescent="0.4">
      <c r="A42" s="11"/>
      <c r="B42" s="14" t="s">
        <v>12</v>
      </c>
      <c r="C42" s="15">
        <v>125000</v>
      </c>
      <c r="D42" s="15">
        <v>123299</v>
      </c>
      <c r="E42" s="15">
        <f>C42-D42</f>
        <v>1701</v>
      </c>
      <c r="F42" s="11"/>
      <c r="G42" s="11"/>
    </row>
    <row r="43" spans="1:7" s="2" customFormat="1" ht="27" thickBot="1" x14ac:dyDescent="0.45">
      <c r="A43" s="11"/>
      <c r="B43" s="36"/>
      <c r="C43" s="37"/>
      <c r="D43" s="37"/>
      <c r="E43" s="37"/>
      <c r="F43" s="11"/>
      <c r="G43" s="11"/>
    </row>
    <row r="44" spans="1:7" s="2" customFormat="1" ht="26.25" x14ac:dyDescent="0.4">
      <c r="A44" s="11"/>
      <c r="B44" s="14"/>
      <c r="C44" s="15"/>
      <c r="D44" s="15"/>
      <c r="E44" s="15"/>
      <c r="F44" s="11"/>
      <c r="G44" s="11"/>
    </row>
    <row r="45" spans="1:7" s="2" customFormat="1" ht="26.25" x14ac:dyDescent="0.4">
      <c r="A45" s="11"/>
      <c r="B45" s="14" t="s">
        <v>14</v>
      </c>
      <c r="C45" s="15">
        <v>40000</v>
      </c>
      <c r="D45" s="15"/>
      <c r="E45" s="15">
        <f>C45-D45</f>
        <v>40000</v>
      </c>
      <c r="F45" s="11"/>
      <c r="G45" s="11"/>
    </row>
    <row r="46" spans="1:7" s="2" customFormat="1" ht="27" thickBot="1" x14ac:dyDescent="0.45">
      <c r="A46" s="11"/>
      <c r="B46" s="14"/>
      <c r="C46" s="15"/>
      <c r="D46" s="15"/>
      <c r="E46" s="15"/>
      <c r="F46" s="11"/>
      <c r="G46" s="11"/>
    </row>
    <row r="47" spans="1:7" ht="26.25" x14ac:dyDescent="0.4">
      <c r="A47" s="9"/>
      <c r="B47" s="38"/>
      <c r="C47" s="39"/>
      <c r="D47" s="39"/>
      <c r="E47" s="38"/>
      <c r="F47" s="9"/>
      <c r="G47" s="9"/>
    </row>
    <row r="48" spans="1:7" s="2" customFormat="1" ht="26.25" x14ac:dyDescent="0.4">
      <c r="A48" s="11"/>
      <c r="B48" s="14" t="s">
        <v>15</v>
      </c>
      <c r="C48" s="15">
        <f>SUM(C50:C53)</f>
        <v>29044</v>
      </c>
      <c r="D48" s="15">
        <f>SUM(D50:D53)</f>
        <v>25290</v>
      </c>
      <c r="E48" s="15">
        <f>C48-D48</f>
        <v>3754</v>
      </c>
      <c r="F48" s="11"/>
      <c r="G48" s="11"/>
    </row>
    <row r="49" spans="1:7" ht="26.25" x14ac:dyDescent="0.4">
      <c r="A49" s="9"/>
      <c r="B49" s="20"/>
      <c r="C49" s="21"/>
      <c r="D49" s="21"/>
      <c r="E49" s="20"/>
      <c r="F49" s="9"/>
      <c r="G49" s="9"/>
    </row>
    <row r="50" spans="1:7" ht="26.25" x14ac:dyDescent="0.4">
      <c r="A50" s="9"/>
      <c r="B50" s="20" t="s">
        <v>16</v>
      </c>
      <c r="C50" s="21">
        <v>3800</v>
      </c>
      <c r="D50" s="21">
        <v>3640</v>
      </c>
      <c r="E50" s="21">
        <f>C50-D50</f>
        <v>160</v>
      </c>
      <c r="F50" s="9"/>
      <c r="G50" s="9"/>
    </row>
    <row r="51" spans="1:7" ht="26.25" x14ac:dyDescent="0.4">
      <c r="A51" s="9"/>
      <c r="B51" s="20" t="s">
        <v>17</v>
      </c>
      <c r="C51" s="21">
        <v>8000</v>
      </c>
      <c r="D51" s="21">
        <v>0</v>
      </c>
      <c r="E51" s="21">
        <f t="shared" ref="E51:E53" si="0">C51-D51</f>
        <v>8000</v>
      </c>
      <c r="F51" s="9"/>
      <c r="G51" s="9"/>
    </row>
    <row r="52" spans="1:7" ht="26.25" x14ac:dyDescent="0.4">
      <c r="A52" s="9"/>
      <c r="B52" s="20" t="s">
        <v>18</v>
      </c>
      <c r="C52" s="21">
        <f>14400</f>
        <v>14400</v>
      </c>
      <c r="D52" s="21">
        <v>14775</v>
      </c>
      <c r="E52" s="21">
        <f t="shared" si="0"/>
        <v>-375</v>
      </c>
      <c r="F52" s="9"/>
      <c r="G52" s="9"/>
    </row>
    <row r="53" spans="1:7" ht="26.25" x14ac:dyDescent="0.4">
      <c r="A53" s="9"/>
      <c r="B53" s="20" t="s">
        <v>24</v>
      </c>
      <c r="C53" s="21">
        <v>2844</v>
      </c>
      <c r="D53" s="21">
        <f>6205+670</f>
        <v>6875</v>
      </c>
      <c r="E53" s="21">
        <f t="shared" si="0"/>
        <v>-4031</v>
      </c>
      <c r="F53" s="9"/>
      <c r="G53" s="9"/>
    </row>
    <row r="54" spans="1:7" ht="27" thickBot="1" x14ac:dyDescent="0.45">
      <c r="A54" s="9"/>
      <c r="B54" s="40" t="s">
        <v>39</v>
      </c>
      <c r="C54" s="41"/>
      <c r="D54" s="41"/>
      <c r="E54" s="41"/>
      <c r="F54" s="9"/>
      <c r="G54" s="9"/>
    </row>
    <row r="55" spans="1:7" ht="26.25" x14ac:dyDescent="0.4">
      <c r="A55" s="9"/>
      <c r="B55" s="38"/>
      <c r="C55" s="39"/>
      <c r="D55" s="39"/>
      <c r="E55" s="39"/>
      <c r="F55" s="9"/>
      <c r="G55" s="9"/>
    </row>
    <row r="56" spans="1:7" s="2" customFormat="1" ht="26.25" x14ac:dyDescent="0.4">
      <c r="A56" s="11"/>
      <c r="B56" s="14" t="s">
        <v>19</v>
      </c>
      <c r="C56" s="15">
        <v>5000</v>
      </c>
      <c r="D56" s="15"/>
      <c r="E56" s="15">
        <f>C56-D56</f>
        <v>5000</v>
      </c>
      <c r="F56" s="11"/>
      <c r="G56" s="11"/>
    </row>
    <row r="57" spans="1:7" s="2" customFormat="1" ht="27" thickBot="1" x14ac:dyDescent="0.45">
      <c r="A57" s="11"/>
      <c r="B57" s="36"/>
      <c r="C57" s="37"/>
      <c r="D57" s="37"/>
      <c r="E57" s="37"/>
      <c r="F57" s="11"/>
      <c r="G57" s="11"/>
    </row>
    <row r="58" spans="1:7" ht="26.25" x14ac:dyDescent="0.4">
      <c r="A58" s="9"/>
      <c r="B58" s="38"/>
      <c r="C58" s="39"/>
      <c r="D58" s="39"/>
      <c r="E58" s="39"/>
      <c r="F58" s="9"/>
      <c r="G58" s="9"/>
    </row>
    <row r="59" spans="1:7" s="2" customFormat="1" ht="26.25" x14ac:dyDescent="0.4">
      <c r="A59" s="11"/>
      <c r="B59" s="14" t="s">
        <v>20</v>
      </c>
      <c r="C59" s="15">
        <v>40000</v>
      </c>
      <c r="D59" s="42">
        <v>35945.81</v>
      </c>
      <c r="E59" s="15">
        <f>C59-D59</f>
        <v>4054.1900000000023</v>
      </c>
      <c r="F59" s="11"/>
      <c r="G59" s="11"/>
    </row>
    <row r="60" spans="1:7" s="2" customFormat="1" ht="27" thickBot="1" x14ac:dyDescent="0.45">
      <c r="A60" s="11"/>
      <c r="B60" s="36"/>
      <c r="C60" s="37"/>
      <c r="D60" s="37"/>
      <c r="E60" s="37"/>
      <c r="F60" s="11"/>
      <c r="G60" s="11"/>
    </row>
    <row r="61" spans="1:7" ht="26.25" x14ac:dyDescent="0.4">
      <c r="A61" s="9"/>
      <c r="B61" s="38"/>
      <c r="C61" s="39"/>
      <c r="D61" s="39"/>
      <c r="E61" s="39"/>
      <c r="F61" s="9"/>
      <c r="G61" s="9"/>
    </row>
    <row r="62" spans="1:7" s="2" customFormat="1" ht="26.25" x14ac:dyDescent="0.4">
      <c r="A62" s="11"/>
      <c r="B62" s="14" t="s">
        <v>21</v>
      </c>
      <c r="C62" s="15">
        <v>5000</v>
      </c>
      <c r="D62" s="15">
        <v>8724.84</v>
      </c>
      <c r="E62" s="15">
        <f>C62-D62</f>
        <v>-3724.84</v>
      </c>
      <c r="F62" s="11"/>
      <c r="G62" s="11"/>
    </row>
    <row r="63" spans="1:7" s="2" customFormat="1" ht="27" thickBot="1" x14ac:dyDescent="0.45">
      <c r="A63" s="11"/>
      <c r="B63" s="36"/>
      <c r="C63" s="37"/>
      <c r="D63" s="37"/>
      <c r="E63" s="37"/>
      <c r="F63" s="11"/>
      <c r="G63" s="11"/>
    </row>
    <row r="64" spans="1:7" ht="26.25" x14ac:dyDescent="0.4">
      <c r="A64" s="9"/>
      <c r="B64" s="38"/>
      <c r="C64" s="39"/>
      <c r="D64" s="39"/>
      <c r="E64" s="39"/>
      <c r="F64" s="9"/>
      <c r="G64" s="9"/>
    </row>
    <row r="65" spans="1:7" s="2" customFormat="1" ht="26.25" x14ac:dyDescent="0.4">
      <c r="A65" s="11"/>
      <c r="B65" s="14" t="s">
        <v>22</v>
      </c>
      <c r="C65" s="15">
        <v>5000</v>
      </c>
      <c r="D65" s="15">
        <v>699.7</v>
      </c>
      <c r="E65" s="15">
        <f>C65-D65</f>
        <v>4300.3</v>
      </c>
      <c r="F65" s="11"/>
      <c r="G65" s="11"/>
    </row>
    <row r="66" spans="1:7" s="2" customFormat="1" ht="27" thickBot="1" x14ac:dyDescent="0.45">
      <c r="A66" s="11"/>
      <c r="B66" s="36"/>
      <c r="C66" s="37"/>
      <c r="D66" s="37"/>
      <c r="E66" s="37"/>
      <c r="F66" s="11"/>
      <c r="G66" s="11"/>
    </row>
    <row r="67" spans="1:7" ht="26.25" x14ac:dyDescent="0.4">
      <c r="A67" s="9"/>
      <c r="B67" s="38"/>
      <c r="C67" s="39"/>
      <c r="D67" s="39"/>
      <c r="E67" s="39"/>
      <c r="F67" s="9"/>
      <c r="G67" s="9"/>
    </row>
    <row r="68" spans="1:7" s="2" customFormat="1" ht="26.25" x14ac:dyDescent="0.4">
      <c r="A68" s="11"/>
      <c r="B68" s="14" t="s">
        <v>40</v>
      </c>
      <c r="C68" s="15">
        <v>30000</v>
      </c>
      <c r="D68" s="15">
        <v>15000</v>
      </c>
      <c r="E68" s="15">
        <f>C68-D68</f>
        <v>15000</v>
      </c>
      <c r="F68" s="11"/>
      <c r="G68" s="11"/>
    </row>
    <row r="69" spans="1:7" s="2" customFormat="1" ht="27" thickBot="1" x14ac:dyDescent="0.45">
      <c r="A69" s="11"/>
      <c r="B69" s="36"/>
      <c r="C69" s="37"/>
      <c r="D69" s="37"/>
      <c r="E69" s="37"/>
      <c r="F69" s="11"/>
      <c r="G69" s="11"/>
    </row>
    <row r="70" spans="1:7" ht="26.25" x14ac:dyDescent="0.4">
      <c r="A70" s="9"/>
      <c r="B70" s="38"/>
      <c r="C70" s="39"/>
      <c r="D70" s="39"/>
      <c r="E70" s="39"/>
      <c r="F70" s="9"/>
      <c r="G70" s="9"/>
    </row>
    <row r="71" spans="1:7" s="2" customFormat="1" ht="26.25" x14ac:dyDescent="0.4">
      <c r="A71" s="11"/>
      <c r="B71" s="14" t="s">
        <v>41</v>
      </c>
      <c r="C71" s="15">
        <v>25000</v>
      </c>
      <c r="D71" s="15">
        <v>0</v>
      </c>
      <c r="E71" s="15">
        <f>C71-D71</f>
        <v>25000</v>
      </c>
      <c r="F71" s="11"/>
      <c r="G71" s="11"/>
    </row>
    <row r="72" spans="1:7" s="2" customFormat="1" ht="27" thickBot="1" x14ac:dyDescent="0.45">
      <c r="A72" s="11"/>
      <c r="B72" s="36"/>
      <c r="C72" s="37"/>
      <c r="D72" s="37"/>
      <c r="E72" s="37"/>
      <c r="F72" s="11"/>
      <c r="G72" s="11"/>
    </row>
    <row r="73" spans="1:7" s="2" customFormat="1" ht="27" thickTop="1" x14ac:dyDescent="0.4">
      <c r="A73" s="11"/>
      <c r="B73" s="12"/>
      <c r="C73" s="13"/>
      <c r="D73" s="13"/>
      <c r="E73" s="13"/>
      <c r="F73" s="11"/>
      <c r="G73" s="11"/>
    </row>
    <row r="74" spans="1:7" s="2" customFormat="1" ht="26.25" x14ac:dyDescent="0.4">
      <c r="A74" s="11"/>
      <c r="B74" s="14" t="s">
        <v>23</v>
      </c>
      <c r="C74" s="15">
        <v>48900</v>
      </c>
      <c r="D74" s="15">
        <f>SUM(D76:D85)</f>
        <v>31350.25</v>
      </c>
      <c r="E74" s="15">
        <f>C74-D74</f>
        <v>17549.75</v>
      </c>
      <c r="F74" s="11"/>
      <c r="G74" s="11"/>
    </row>
    <row r="75" spans="1:7" s="2" customFormat="1" ht="27" thickBot="1" x14ac:dyDescent="0.45">
      <c r="A75" s="11"/>
      <c r="B75" s="22"/>
      <c r="C75" s="23"/>
      <c r="D75" s="23"/>
      <c r="E75" s="23"/>
      <c r="F75" s="11"/>
      <c r="G75" s="11"/>
    </row>
    <row r="76" spans="1:7" s="2" customFormat="1" ht="27" thickTop="1" x14ac:dyDescent="0.4">
      <c r="A76" s="11"/>
      <c r="B76" s="14"/>
      <c r="C76" s="15"/>
      <c r="D76" s="15"/>
      <c r="E76" s="15"/>
      <c r="F76" s="11"/>
      <c r="G76" s="11"/>
    </row>
    <row r="77" spans="1:7" s="2" customFormat="1" ht="26.25" x14ac:dyDescent="0.4">
      <c r="A77" s="11"/>
      <c r="B77" s="44" t="s">
        <v>43</v>
      </c>
      <c r="C77" s="45"/>
      <c r="D77" s="45">
        <v>19481.46</v>
      </c>
      <c r="E77" s="45"/>
      <c r="F77" s="11"/>
      <c r="G77" s="11"/>
    </row>
    <row r="78" spans="1:7" s="2" customFormat="1" ht="26.25" x14ac:dyDescent="0.4">
      <c r="A78" s="11"/>
      <c r="B78" s="44"/>
      <c r="C78" s="45"/>
      <c r="D78" s="45"/>
      <c r="E78" s="15"/>
      <c r="F78" s="11"/>
      <c r="G78" s="11"/>
    </row>
    <row r="79" spans="1:7" s="2" customFormat="1" ht="26.25" x14ac:dyDescent="0.4">
      <c r="A79" s="11"/>
      <c r="B79" s="44" t="s">
        <v>45</v>
      </c>
      <c r="C79" s="45"/>
      <c r="D79" s="45">
        <f>2000+3440</f>
        <v>5440</v>
      </c>
      <c r="E79" s="45"/>
      <c r="F79" s="11"/>
      <c r="G79" s="11"/>
    </row>
    <row r="80" spans="1:7" s="2" customFormat="1" ht="26.25" x14ac:dyDescent="0.4">
      <c r="A80" s="11"/>
      <c r="B80" s="44"/>
      <c r="C80" s="45"/>
      <c r="D80" s="45"/>
      <c r="E80" s="15"/>
      <c r="F80" s="11"/>
      <c r="G80" s="11"/>
    </row>
    <row r="81" spans="1:7" s="2" customFormat="1" ht="26.25" x14ac:dyDescent="0.4">
      <c r="A81" s="11"/>
      <c r="B81" s="44" t="s">
        <v>25</v>
      </c>
      <c r="C81" s="45"/>
      <c r="D81" s="45">
        <v>5169.5</v>
      </c>
      <c r="E81" s="45"/>
      <c r="F81" s="11"/>
      <c r="G81" s="11"/>
    </row>
    <row r="82" spans="1:7" s="2" customFormat="1" ht="26.25" x14ac:dyDescent="0.4">
      <c r="A82" s="11"/>
      <c r="B82" s="44"/>
      <c r="C82" s="45"/>
      <c r="D82" s="45"/>
      <c r="E82" s="15"/>
      <c r="F82" s="11"/>
      <c r="G82" s="11"/>
    </row>
    <row r="83" spans="1:7" s="2" customFormat="1" ht="26.25" x14ac:dyDescent="0.4">
      <c r="A83" s="11"/>
      <c r="B83" s="44" t="s">
        <v>33</v>
      </c>
      <c r="C83" s="45"/>
      <c r="D83" s="45">
        <f>289+225.13+227.61+227.61+16.9</f>
        <v>986.25</v>
      </c>
      <c r="E83" s="45"/>
      <c r="F83" s="11"/>
      <c r="G83" s="11"/>
    </row>
    <row r="84" spans="1:7" s="2" customFormat="1" ht="26.25" x14ac:dyDescent="0.4">
      <c r="A84" s="11"/>
      <c r="B84" s="44"/>
      <c r="C84" s="45"/>
      <c r="D84" s="45"/>
      <c r="E84" s="15"/>
      <c r="F84" s="11"/>
      <c r="G84" s="11"/>
    </row>
    <row r="85" spans="1:7" s="2" customFormat="1" ht="26.25" x14ac:dyDescent="0.4">
      <c r="A85" s="11"/>
      <c r="B85" s="44" t="s">
        <v>46</v>
      </c>
      <c r="C85" s="15"/>
      <c r="D85" s="45">
        <v>273.04000000000002</v>
      </c>
      <c r="E85" s="45"/>
      <c r="F85" s="11"/>
      <c r="G85" s="11"/>
    </row>
    <row r="86" spans="1:7" s="2" customFormat="1" ht="27" thickBot="1" x14ac:dyDescent="0.45">
      <c r="A86" s="11"/>
      <c r="B86" s="22"/>
      <c r="C86" s="23"/>
      <c r="D86" s="23"/>
      <c r="E86" s="23"/>
      <c r="F86" s="11"/>
      <c r="G86" s="11"/>
    </row>
    <row r="87" spans="1:7" s="2" customFormat="1" ht="27" thickTop="1" x14ac:dyDescent="0.4">
      <c r="A87" s="11"/>
      <c r="B87" s="12"/>
      <c r="C87" s="13"/>
      <c r="D87" s="13"/>
      <c r="E87" s="13"/>
      <c r="F87" s="11"/>
      <c r="G87" s="11"/>
    </row>
    <row r="88" spans="1:7" s="2" customFormat="1" ht="26.25" x14ac:dyDescent="0.4">
      <c r="A88" s="11"/>
      <c r="B88" s="14" t="s">
        <v>32</v>
      </c>
      <c r="C88" s="15">
        <f>C74+C71+C68+C65+C62+C59+C56+C48+C45+C42+C39+C36+C32</f>
        <v>1735530</v>
      </c>
      <c r="D88" s="15">
        <f>D74+D71+D68+D65+D62+D59+D56+D48+D45+D42+D39+D36+D32</f>
        <v>1622519.87</v>
      </c>
      <c r="E88" s="15">
        <f>C88-D88</f>
        <v>113010.12999999989</v>
      </c>
      <c r="F88" s="11"/>
      <c r="G88" s="11"/>
    </row>
    <row r="89" spans="1:7" s="2" customFormat="1" ht="27" thickBot="1" x14ac:dyDescent="0.45">
      <c r="A89" s="11"/>
      <c r="B89" s="22"/>
      <c r="C89" s="23"/>
      <c r="D89" s="23"/>
      <c r="E89" s="23"/>
      <c r="F89" s="11"/>
      <c r="G89" s="11"/>
    </row>
    <row r="90" spans="1:7" s="2" customFormat="1" ht="27" thickTop="1" x14ac:dyDescent="0.4">
      <c r="A90" s="11"/>
      <c r="B90" s="46"/>
      <c r="C90" s="34"/>
      <c r="D90" s="34"/>
      <c r="E90" s="34"/>
      <c r="F90" s="11"/>
      <c r="G90" s="11"/>
    </row>
    <row r="91" spans="1:7" s="75" customFormat="1" ht="26.25" x14ac:dyDescent="0.4">
      <c r="A91" s="70"/>
      <c r="B91" s="74"/>
      <c r="C91" s="72"/>
      <c r="D91" s="72"/>
      <c r="E91" s="72"/>
      <c r="F91" s="70"/>
      <c r="G91" s="70"/>
    </row>
    <row r="92" spans="1:7" s="2" customFormat="1" ht="26.25" x14ac:dyDescent="0.4">
      <c r="A92" s="11"/>
      <c r="B92" s="46"/>
      <c r="C92" s="34"/>
      <c r="D92" s="34"/>
      <c r="E92" s="34"/>
      <c r="F92" s="11"/>
      <c r="G92" s="11"/>
    </row>
    <row r="93" spans="1:7" ht="26.25" x14ac:dyDescent="0.4">
      <c r="A93" s="9"/>
      <c r="B93" s="11" t="s">
        <v>48</v>
      </c>
      <c r="C93" s="10"/>
      <c r="D93" s="10"/>
      <c r="E93" s="10"/>
      <c r="F93" s="9"/>
      <c r="G93" s="9"/>
    </row>
    <row r="94" spans="1:7" ht="27" thickBot="1" x14ac:dyDescent="0.45">
      <c r="A94" s="9"/>
      <c r="B94" s="11"/>
      <c r="C94" s="10"/>
      <c r="D94" s="10"/>
      <c r="E94" s="10"/>
      <c r="F94" s="9"/>
      <c r="G94" s="9"/>
    </row>
    <row r="95" spans="1:7" ht="27" thickTop="1" x14ac:dyDescent="0.4">
      <c r="A95" s="9"/>
      <c r="B95" s="12"/>
      <c r="C95" s="19"/>
      <c r="D95" s="19"/>
      <c r="E95" s="19"/>
      <c r="F95" s="9"/>
      <c r="G95" s="9"/>
    </row>
    <row r="96" spans="1:7" ht="26.25" x14ac:dyDescent="0.4">
      <c r="A96" s="9"/>
      <c r="B96" s="14"/>
      <c r="C96" s="21" t="s">
        <v>50</v>
      </c>
      <c r="D96" s="21" t="s">
        <v>7</v>
      </c>
      <c r="E96" s="21" t="s">
        <v>62</v>
      </c>
      <c r="F96" s="9"/>
      <c r="G96" s="9"/>
    </row>
    <row r="97" spans="1:7" ht="27" thickBot="1" x14ac:dyDescent="0.45">
      <c r="A97" s="9"/>
      <c r="B97" s="16"/>
      <c r="C97" s="17"/>
      <c r="D97" s="17"/>
      <c r="E97" s="17"/>
      <c r="F97" s="9"/>
      <c r="G97" s="9"/>
    </row>
    <row r="98" spans="1:7" s="59" customFormat="1" ht="27" thickTop="1" x14ac:dyDescent="0.4">
      <c r="A98" s="56"/>
      <c r="B98" s="57"/>
      <c r="C98" s="58"/>
      <c r="D98" s="58"/>
      <c r="E98" s="57"/>
      <c r="F98" s="56"/>
      <c r="G98" s="56"/>
    </row>
    <row r="99" spans="1:7" s="59" customFormat="1" ht="26.25" x14ac:dyDescent="0.4">
      <c r="A99" s="56"/>
      <c r="B99" s="60" t="s">
        <v>59</v>
      </c>
      <c r="C99" s="42">
        <v>157500</v>
      </c>
      <c r="D99" s="42">
        <v>153000</v>
      </c>
      <c r="E99" s="42">
        <f>D99-C99</f>
        <v>-4500</v>
      </c>
      <c r="F99" s="56"/>
      <c r="G99" s="56"/>
    </row>
    <row r="100" spans="1:7" s="59" customFormat="1" ht="27" thickBot="1" x14ac:dyDescent="0.45">
      <c r="A100" s="56"/>
      <c r="B100" s="61"/>
      <c r="C100" s="62"/>
      <c r="D100" s="62"/>
      <c r="E100" s="61"/>
      <c r="F100" s="56"/>
      <c r="G100" s="56"/>
    </row>
    <row r="101" spans="1:7" ht="15.75" thickTop="1" x14ac:dyDescent="0.25"/>
    <row r="102" spans="1:7" ht="26.25" x14ac:dyDescent="0.4">
      <c r="A102" s="9"/>
      <c r="B102" s="9"/>
      <c r="C102" s="10"/>
      <c r="D102" s="10"/>
      <c r="E102" s="10"/>
      <c r="F102" s="9"/>
      <c r="G102" s="9"/>
    </row>
    <row r="103" spans="1:7" s="6" customFormat="1" ht="26.25" x14ac:dyDescent="0.4">
      <c r="A103" s="11"/>
      <c r="B103" s="11" t="s">
        <v>49</v>
      </c>
      <c r="C103" s="35"/>
      <c r="D103" s="35"/>
      <c r="E103" s="35"/>
      <c r="F103" s="11"/>
      <c r="G103" s="11"/>
    </row>
    <row r="104" spans="1:7" s="6" customFormat="1" ht="27" thickBot="1" x14ac:dyDescent="0.45">
      <c r="A104" s="11"/>
      <c r="B104" s="9"/>
      <c r="C104" s="35"/>
      <c r="D104" s="35"/>
      <c r="E104" s="35"/>
      <c r="F104" s="11"/>
      <c r="G104" s="11"/>
    </row>
    <row r="105" spans="1:7" s="6" customFormat="1" ht="27" thickTop="1" x14ac:dyDescent="0.4">
      <c r="A105" s="11"/>
      <c r="B105" s="18"/>
      <c r="C105" s="13"/>
      <c r="D105" s="13"/>
      <c r="E105" s="13"/>
      <c r="F105" s="11"/>
      <c r="G105" s="11"/>
    </row>
    <row r="106" spans="1:7" s="6" customFormat="1" ht="26.25" x14ac:dyDescent="0.4">
      <c r="A106" s="11"/>
      <c r="B106" s="14" t="s">
        <v>64</v>
      </c>
      <c r="C106" s="15" t="s">
        <v>50</v>
      </c>
      <c r="D106" s="15" t="s">
        <v>7</v>
      </c>
      <c r="E106" s="15" t="s">
        <v>62</v>
      </c>
      <c r="F106" s="11"/>
      <c r="G106" s="11"/>
    </row>
    <row r="107" spans="1:7" s="6" customFormat="1" ht="27" thickBot="1" x14ac:dyDescent="0.45">
      <c r="A107" s="11"/>
      <c r="B107" s="40"/>
      <c r="C107" s="37"/>
      <c r="D107" s="37"/>
      <c r="E107" s="37"/>
      <c r="F107" s="11"/>
      <c r="G107" s="11"/>
    </row>
    <row r="108" spans="1:7" s="64" customFormat="1" ht="26.25" x14ac:dyDescent="0.4">
      <c r="A108" s="63"/>
      <c r="B108" s="65"/>
      <c r="C108" s="42"/>
      <c r="D108" s="42"/>
      <c r="E108" s="42"/>
      <c r="F108" s="63"/>
      <c r="G108" s="63"/>
    </row>
    <row r="109" spans="1:7" s="64" customFormat="1" ht="26.25" x14ac:dyDescent="0.4">
      <c r="A109" s="63"/>
      <c r="B109" s="60" t="s">
        <v>54</v>
      </c>
      <c r="C109" s="42">
        <v>157500</v>
      </c>
      <c r="D109" s="42">
        <f>-'ЭЭ помесячно'!N21</f>
        <v>192770.47999999975</v>
      </c>
      <c r="E109" s="42">
        <f>C109-D109</f>
        <v>-35270.479999999749</v>
      </c>
      <c r="F109" s="63"/>
      <c r="G109" s="63"/>
    </row>
    <row r="110" spans="1:7" s="64" customFormat="1" ht="27" thickBot="1" x14ac:dyDescent="0.45">
      <c r="A110" s="63"/>
      <c r="B110" s="66" t="s">
        <v>55</v>
      </c>
      <c r="C110" s="42"/>
      <c r="D110" s="42"/>
      <c r="E110" s="42"/>
      <c r="F110" s="63"/>
      <c r="G110" s="63"/>
    </row>
    <row r="111" spans="1:7" s="6" customFormat="1" ht="26.25" x14ac:dyDescent="0.4">
      <c r="A111" s="11"/>
      <c r="B111" s="38"/>
      <c r="C111" s="67"/>
      <c r="D111" s="67"/>
      <c r="E111" s="67"/>
      <c r="F111" s="11"/>
      <c r="G111" s="11"/>
    </row>
    <row r="112" spans="1:7" s="6" customFormat="1" ht="26.25" x14ac:dyDescent="0.4">
      <c r="A112" s="11"/>
      <c r="B112" s="68" t="s">
        <v>51</v>
      </c>
      <c r="C112" s="69"/>
      <c r="D112" s="69">
        <v>93000</v>
      </c>
      <c r="E112" s="15"/>
      <c r="F112" s="11"/>
      <c r="G112" s="11"/>
    </row>
    <row r="113" spans="1:7" s="6" customFormat="1" ht="26.25" x14ac:dyDescent="0.4">
      <c r="A113" s="11"/>
      <c r="B113" s="68"/>
      <c r="C113" s="69"/>
      <c r="D113" s="69"/>
      <c r="E113" s="15"/>
      <c r="F113" s="11"/>
      <c r="G113" s="11"/>
    </row>
    <row r="114" spans="1:7" s="6" customFormat="1" ht="26.25" x14ac:dyDescent="0.4">
      <c r="A114" s="11"/>
      <c r="B114" s="68" t="s">
        <v>52</v>
      </c>
      <c r="C114" s="69"/>
      <c r="D114" s="69">
        <v>8691</v>
      </c>
      <c r="E114" s="15"/>
      <c r="F114" s="11"/>
      <c r="G114" s="11"/>
    </row>
    <row r="115" spans="1:7" s="6" customFormat="1" ht="26.25" x14ac:dyDescent="0.4">
      <c r="A115" s="11"/>
      <c r="B115" s="68"/>
      <c r="C115" s="69"/>
      <c r="D115" s="69"/>
      <c r="E115" s="15"/>
      <c r="F115" s="11"/>
      <c r="G115" s="11"/>
    </row>
    <row r="116" spans="1:7" s="6" customFormat="1" ht="26.25" x14ac:dyDescent="0.4">
      <c r="A116" s="11"/>
      <c r="B116" s="68" t="s">
        <v>53</v>
      </c>
      <c r="C116" s="69"/>
      <c r="D116" s="69">
        <f>D109-D112-D114</f>
        <v>91079.479999999749</v>
      </c>
      <c r="E116" s="15"/>
      <c r="F116" s="11"/>
      <c r="G116" s="11"/>
    </row>
    <row r="117" spans="1:7" s="6" customFormat="1" ht="26.25" x14ac:dyDescent="0.4">
      <c r="A117" s="11"/>
      <c r="B117" s="20"/>
      <c r="C117" s="15"/>
      <c r="D117" s="15"/>
      <c r="E117" s="15"/>
      <c r="F117" s="11"/>
      <c r="G117" s="11"/>
    </row>
    <row r="118" spans="1:7" s="6" customFormat="1" ht="27" thickBot="1" x14ac:dyDescent="0.45">
      <c r="A118" s="11"/>
      <c r="B118" s="16"/>
      <c r="C118" s="23"/>
      <c r="D118" s="23"/>
      <c r="E118" s="23"/>
      <c r="F118" s="11"/>
      <c r="G118" s="11"/>
    </row>
    <row r="119" spans="1:7" s="6" customFormat="1" ht="27" thickTop="1" x14ac:dyDescent="0.4">
      <c r="A119" s="11"/>
      <c r="B119" s="33"/>
      <c r="C119" s="34"/>
      <c r="D119" s="34"/>
      <c r="E119" s="34"/>
      <c r="F119" s="11"/>
      <c r="G119" s="11"/>
    </row>
    <row r="120" spans="1:7" s="6" customFormat="1" ht="26.25" x14ac:dyDescent="0.4">
      <c r="A120" s="11"/>
      <c r="B120" s="33"/>
      <c r="C120" s="34"/>
      <c r="D120" s="34"/>
      <c r="E120" s="34"/>
      <c r="F120" s="11"/>
      <c r="G120" s="11"/>
    </row>
    <row r="121" spans="1:7" s="73" customFormat="1" ht="26.25" x14ac:dyDescent="0.4">
      <c r="A121" s="70"/>
      <c r="B121" s="71"/>
      <c r="C121" s="72"/>
      <c r="D121" s="72"/>
      <c r="E121" s="72"/>
      <c r="F121" s="70"/>
      <c r="G121" s="70"/>
    </row>
    <row r="122" spans="1:7" s="6" customFormat="1" ht="26.25" x14ac:dyDescent="0.4">
      <c r="A122" s="11"/>
      <c r="B122" s="33"/>
      <c r="C122" s="34"/>
      <c r="D122" s="34"/>
      <c r="E122" s="34"/>
      <c r="F122" s="11"/>
      <c r="G122" s="11"/>
    </row>
    <row r="123" spans="1:7" s="6" customFormat="1" ht="26.25" x14ac:dyDescent="0.4">
      <c r="A123" s="11"/>
      <c r="B123" s="33"/>
      <c r="C123" s="34"/>
      <c r="D123" s="34"/>
      <c r="E123" s="34"/>
      <c r="F123" s="11"/>
      <c r="G123" s="11"/>
    </row>
    <row r="124" spans="1:7" s="6" customFormat="1" ht="26.25" x14ac:dyDescent="0.4">
      <c r="A124" s="11"/>
      <c r="B124" s="46" t="s">
        <v>63</v>
      </c>
      <c r="C124" s="34"/>
      <c r="D124" s="34"/>
      <c r="E124" s="34"/>
      <c r="F124" s="11"/>
      <c r="G124" s="11"/>
    </row>
    <row r="125" spans="1:7" s="6" customFormat="1" ht="27" thickBot="1" x14ac:dyDescent="0.45">
      <c r="A125" s="11"/>
      <c r="B125" s="46"/>
      <c r="C125" s="34"/>
      <c r="D125" s="34"/>
      <c r="E125" s="34"/>
      <c r="F125" s="11"/>
      <c r="G125" s="11"/>
    </row>
    <row r="126" spans="1:7" s="6" customFormat="1" ht="27" thickTop="1" x14ac:dyDescent="0.4">
      <c r="A126" s="11"/>
      <c r="B126" s="12"/>
      <c r="C126" s="13"/>
      <c r="D126" s="13"/>
      <c r="E126" s="13"/>
      <c r="F126" s="11"/>
      <c r="G126" s="11"/>
    </row>
    <row r="127" spans="1:7" s="6" customFormat="1" ht="26.25" x14ac:dyDescent="0.4">
      <c r="A127" s="11"/>
      <c r="B127" s="14"/>
      <c r="C127" s="76" t="s">
        <v>65</v>
      </c>
      <c r="D127" s="76" t="s">
        <v>29</v>
      </c>
      <c r="E127" s="15" t="s">
        <v>30</v>
      </c>
      <c r="F127" s="11"/>
      <c r="G127" s="11"/>
    </row>
    <row r="128" spans="1:7" s="6" customFormat="1" ht="27" thickBot="1" x14ac:dyDescent="0.45">
      <c r="A128" s="11"/>
      <c r="B128" s="16"/>
      <c r="C128" s="23"/>
      <c r="D128" s="23"/>
      <c r="E128" s="23"/>
      <c r="F128" s="11"/>
      <c r="G128" s="11"/>
    </row>
    <row r="129" spans="1:7" ht="27" thickTop="1" x14ac:dyDescent="0.4">
      <c r="A129" s="9"/>
      <c r="B129" s="12"/>
      <c r="C129" s="13"/>
      <c r="D129" s="13"/>
      <c r="E129" s="12"/>
      <c r="F129" s="9"/>
      <c r="G129" s="9"/>
    </row>
    <row r="130" spans="1:7" s="2" customFormat="1" ht="26.25" x14ac:dyDescent="0.4">
      <c r="A130" s="11"/>
      <c r="B130" s="14" t="s">
        <v>60</v>
      </c>
      <c r="C130" s="15"/>
      <c r="D130" s="15">
        <v>64700</v>
      </c>
      <c r="E130" s="15">
        <f>D130-C130</f>
        <v>64700</v>
      </c>
      <c r="F130" s="11"/>
      <c r="G130" s="11"/>
    </row>
    <row r="131" spans="1:7" ht="27" thickBot="1" x14ac:dyDescent="0.45">
      <c r="A131" s="9"/>
      <c r="B131" s="43" t="s">
        <v>57</v>
      </c>
      <c r="C131" s="23"/>
      <c r="D131" s="17">
        <v>2500</v>
      </c>
      <c r="E131" s="17">
        <f>D131-C131</f>
        <v>2500</v>
      </c>
      <c r="F131" s="9"/>
      <c r="G131" s="9"/>
    </row>
    <row r="132" spans="1:7" ht="27" thickTop="1" x14ac:dyDescent="0.4">
      <c r="A132" s="9"/>
      <c r="B132" s="24"/>
      <c r="C132" s="25"/>
      <c r="D132" s="25"/>
      <c r="E132" s="26"/>
      <c r="F132" s="9"/>
      <c r="G132" s="9"/>
    </row>
    <row r="133" spans="1:7" s="4" customFormat="1" ht="26.25" x14ac:dyDescent="0.4">
      <c r="A133" s="11"/>
      <c r="B133" s="27"/>
      <c r="C133" s="28"/>
      <c r="D133" s="28"/>
      <c r="E133" s="29"/>
      <c r="F133" s="11"/>
      <c r="G133" s="11"/>
    </row>
    <row r="134" spans="1:7" s="4" customFormat="1" ht="26.25" x14ac:dyDescent="0.4">
      <c r="A134" s="11"/>
      <c r="B134" s="27" t="s">
        <v>56</v>
      </c>
      <c r="C134" s="28"/>
      <c r="D134" s="28">
        <v>31000</v>
      </c>
      <c r="E134" s="29">
        <f>D134-C134</f>
        <v>31000</v>
      </c>
      <c r="F134" s="11"/>
      <c r="G134" s="11"/>
    </row>
    <row r="135" spans="1:7" ht="27" thickBot="1" x14ac:dyDescent="0.45">
      <c r="A135" s="9"/>
      <c r="B135" s="30"/>
      <c r="C135" s="31"/>
      <c r="D135" s="31"/>
      <c r="E135" s="32"/>
      <c r="F135" s="9"/>
      <c r="G135" s="9"/>
    </row>
    <row r="136" spans="1:7" ht="27" thickTop="1" x14ac:dyDescent="0.4">
      <c r="A136" s="9"/>
      <c r="B136" s="18"/>
      <c r="C136" s="19"/>
      <c r="D136" s="19"/>
      <c r="E136" s="18"/>
      <c r="F136" s="9"/>
      <c r="G136" s="9"/>
    </row>
    <row r="137" spans="1:7" s="4" customFormat="1" ht="26.25" x14ac:dyDescent="0.4">
      <c r="A137" s="11"/>
      <c r="B137" s="14" t="s">
        <v>32</v>
      </c>
      <c r="C137" s="15"/>
      <c r="D137" s="15">
        <f>SUM(D130:D134)</f>
        <v>98200</v>
      </c>
      <c r="E137" s="15">
        <f>SUM(E130:E134)</f>
        <v>98200</v>
      </c>
      <c r="F137" s="11"/>
      <c r="G137" s="11"/>
    </row>
    <row r="138" spans="1:7" ht="27" thickBot="1" x14ac:dyDescent="0.45">
      <c r="A138" s="9"/>
      <c r="B138" s="16"/>
      <c r="C138" s="17"/>
      <c r="D138" s="17"/>
      <c r="E138" s="16"/>
      <c r="F138" s="9"/>
      <c r="G138" s="9"/>
    </row>
    <row r="139" spans="1:7" s="6" customFormat="1" ht="27" thickTop="1" x14ac:dyDescent="0.4">
      <c r="A139" s="11"/>
      <c r="B139" s="33"/>
      <c r="C139" s="34"/>
      <c r="D139" s="34"/>
      <c r="E139" s="34"/>
      <c r="F139" s="11"/>
      <c r="G139" s="11"/>
    </row>
    <row r="140" spans="1:7" s="6" customFormat="1" ht="26.25" x14ac:dyDescent="0.4">
      <c r="A140" s="11"/>
      <c r="B140" s="46" t="s">
        <v>66</v>
      </c>
      <c r="C140" s="34"/>
      <c r="D140" s="34"/>
      <c r="E140" s="34"/>
      <c r="F140" s="11"/>
      <c r="G140" s="11"/>
    </row>
    <row r="141" spans="1:7" s="6" customFormat="1" ht="27" thickBot="1" x14ac:dyDescent="0.45">
      <c r="A141" s="11"/>
      <c r="B141" s="33"/>
      <c r="C141" s="34"/>
      <c r="D141" s="34"/>
      <c r="E141" s="34"/>
      <c r="F141" s="11"/>
      <c r="G141" s="11"/>
    </row>
    <row r="142" spans="1:7" s="2" customFormat="1" ht="27" thickTop="1" x14ac:dyDescent="0.4">
      <c r="A142" s="11"/>
      <c r="B142" s="12"/>
      <c r="C142" s="13"/>
      <c r="D142" s="13"/>
      <c r="E142" s="13"/>
      <c r="F142" s="11"/>
      <c r="G142" s="11"/>
    </row>
    <row r="143" spans="1:7" s="2" customFormat="1" ht="26.25" x14ac:dyDescent="0.4">
      <c r="A143" s="11"/>
      <c r="B143" s="14" t="s">
        <v>58</v>
      </c>
      <c r="C143" s="15"/>
      <c r="D143" s="15">
        <f>SUM(D146:D148)</f>
        <v>90280.700000000012</v>
      </c>
      <c r="E143" s="15">
        <f>SUM(E145:E148)</f>
        <v>-90280.700000000012</v>
      </c>
      <c r="F143" s="11"/>
      <c r="G143" s="11"/>
    </row>
    <row r="144" spans="1:7" s="2" customFormat="1" ht="27" thickBot="1" x14ac:dyDescent="0.45">
      <c r="A144" s="11"/>
      <c r="B144" s="22"/>
      <c r="C144" s="23"/>
      <c r="D144" s="23"/>
      <c r="E144" s="23"/>
      <c r="F144" s="11"/>
      <c r="G144" s="11"/>
    </row>
    <row r="145" spans="1:7" ht="27" thickTop="1" x14ac:dyDescent="0.4">
      <c r="A145" s="9"/>
      <c r="B145" s="18"/>
      <c r="C145" s="19"/>
      <c r="D145" s="19"/>
      <c r="E145" s="19"/>
      <c r="F145" s="9"/>
      <c r="G145" s="9"/>
    </row>
    <row r="146" spans="1:7" s="2" customFormat="1" ht="26.25" x14ac:dyDescent="0.4">
      <c r="A146" s="11"/>
      <c r="B146" s="44" t="s">
        <v>42</v>
      </c>
      <c r="C146" s="45"/>
      <c r="D146" s="45">
        <f>425+7200+1800+2390+2101.3+207.27+3500+1800+1000+1900+47000</f>
        <v>69323.570000000007</v>
      </c>
      <c r="E146" s="45">
        <f>C146-D146</f>
        <v>-69323.570000000007</v>
      </c>
      <c r="F146" s="11"/>
      <c r="G146" s="11"/>
    </row>
    <row r="147" spans="1:7" ht="26.25" x14ac:dyDescent="0.4">
      <c r="A147" s="9"/>
      <c r="B147" s="20"/>
      <c r="C147" s="21"/>
      <c r="D147" s="21"/>
      <c r="E147" s="21"/>
      <c r="F147" s="9"/>
      <c r="G147" s="9"/>
    </row>
    <row r="148" spans="1:7" s="2" customFormat="1" ht="26.25" x14ac:dyDescent="0.4">
      <c r="A148" s="11"/>
      <c r="B148" s="44" t="s">
        <v>44</v>
      </c>
      <c r="C148" s="45"/>
      <c r="D148" s="45">
        <f>20650+307.13</f>
        <v>20957.13</v>
      </c>
      <c r="E148" s="45">
        <f>C148-D148</f>
        <v>-20957.13</v>
      </c>
      <c r="F148" s="11"/>
      <c r="G148" s="11"/>
    </row>
    <row r="149" spans="1:7" ht="27" thickBot="1" x14ac:dyDescent="0.45">
      <c r="A149" s="9"/>
      <c r="B149" s="16"/>
      <c r="C149" s="17"/>
      <c r="D149" s="17"/>
      <c r="E149" s="17"/>
      <c r="F149" s="9"/>
      <c r="G149" s="9"/>
    </row>
    <row r="150" spans="1:7" ht="27" thickTop="1" x14ac:dyDescent="0.4">
      <c r="A150" s="9"/>
      <c r="B150" s="9"/>
      <c r="C150" s="10"/>
      <c r="D150" s="10"/>
      <c r="E150" s="10"/>
      <c r="F150" s="9"/>
      <c r="G150" s="9"/>
    </row>
    <row r="151" spans="1:7" s="6" customFormat="1" ht="26.25" x14ac:dyDescent="0.4">
      <c r="A151" s="11"/>
      <c r="B151" s="33"/>
      <c r="C151" s="34"/>
      <c r="D151" s="34"/>
      <c r="E151" s="34"/>
      <c r="F151" s="11"/>
      <c r="G151" s="11"/>
    </row>
    <row r="152" spans="1:7" s="6" customFormat="1" ht="26.25" x14ac:dyDescent="0.4">
      <c r="A152" s="11"/>
      <c r="B152" s="33"/>
      <c r="C152" s="34"/>
      <c r="D152" s="34"/>
      <c r="E152" s="34"/>
      <c r="F152" s="11"/>
      <c r="G152" s="11"/>
    </row>
    <row r="153" spans="1:7" s="6" customFormat="1" ht="26.25" x14ac:dyDescent="0.4">
      <c r="A153" s="11"/>
      <c r="B153" s="9"/>
      <c r="C153" s="35"/>
      <c r="D153" s="35"/>
      <c r="E153" s="35"/>
      <c r="F153" s="11"/>
      <c r="G153" s="11"/>
    </row>
    <row r="154" spans="1:7" ht="26.25" x14ac:dyDescent="0.4">
      <c r="A154" s="9"/>
      <c r="B154" s="9"/>
      <c r="C154" s="10"/>
      <c r="D154" s="10"/>
      <c r="E154" s="10"/>
      <c r="F154" s="9"/>
      <c r="G154" s="9"/>
    </row>
    <row r="155" spans="1:7" s="6" customFormat="1" ht="26.25" x14ac:dyDescent="0.4">
      <c r="A155" s="11"/>
      <c r="B155" s="11"/>
      <c r="C155" s="35"/>
      <c r="D155" s="35"/>
      <c r="E155" s="35"/>
      <c r="F155" s="11"/>
      <c r="G155" s="11"/>
    </row>
    <row r="156" spans="1:7" ht="26.25" x14ac:dyDescent="0.4">
      <c r="A156" s="9"/>
      <c r="B156" s="9"/>
      <c r="C156" s="10"/>
      <c r="D156" s="10"/>
      <c r="E156" s="10"/>
      <c r="F156" s="9"/>
      <c r="G156" s="9"/>
    </row>
  </sheetData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0:N21"/>
  <sheetViews>
    <sheetView topLeftCell="B2" workbookViewId="0">
      <selection activeCell="N14" sqref="N14"/>
    </sheetView>
  </sheetViews>
  <sheetFormatPr defaultRowHeight="15.75" x14ac:dyDescent="0.25"/>
  <cols>
    <col min="1" max="1" width="39.85546875" customWidth="1"/>
    <col min="2" max="2" width="21.5703125" style="1" customWidth="1"/>
    <col min="3" max="3" width="27.42578125" style="1" customWidth="1"/>
    <col min="4" max="4" width="16.85546875" style="1" customWidth="1"/>
    <col min="5" max="5" width="15.140625" style="1" customWidth="1"/>
    <col min="6" max="6" width="17.85546875" style="1" customWidth="1"/>
    <col min="7" max="7" width="15.7109375" style="1" customWidth="1"/>
    <col min="8" max="8" width="16.140625" style="1" customWidth="1"/>
    <col min="9" max="9" width="16.85546875" style="1" customWidth="1"/>
    <col min="10" max="10" width="16.5703125" style="1" customWidth="1"/>
    <col min="11" max="11" width="15.85546875" style="1" customWidth="1"/>
    <col min="12" max="12" width="17.42578125" style="1" customWidth="1"/>
    <col min="13" max="13" width="20.7109375" style="1" customWidth="1"/>
    <col min="14" max="14" width="18" style="7" customWidth="1"/>
  </cols>
  <sheetData>
    <row r="10" spans="1:14" x14ac:dyDescent="0.25">
      <c r="B10" s="5">
        <v>43617</v>
      </c>
      <c r="C10" s="5">
        <v>43647</v>
      </c>
      <c r="D10" s="5">
        <v>43678</v>
      </c>
      <c r="E10" s="5">
        <v>43709</v>
      </c>
      <c r="F10" s="5">
        <v>43739</v>
      </c>
      <c r="G10" s="5">
        <v>43770</v>
      </c>
      <c r="H10" s="5">
        <v>43800</v>
      </c>
      <c r="I10" s="5">
        <v>43831</v>
      </c>
      <c r="J10" s="5">
        <v>43862</v>
      </c>
      <c r="K10" s="5">
        <v>43891</v>
      </c>
      <c r="L10" s="5">
        <v>43922</v>
      </c>
      <c r="M10" s="5">
        <v>43952</v>
      </c>
      <c r="N10" s="7" t="s">
        <v>2</v>
      </c>
    </row>
    <row r="14" spans="1:14" x14ac:dyDescent="0.25">
      <c r="A14" t="s">
        <v>3</v>
      </c>
      <c r="B14" s="1">
        <v>77903.66</v>
      </c>
      <c r="C14" s="1">
        <v>105663.97</v>
      </c>
      <c r="D14" s="1">
        <v>88734.94</v>
      </c>
      <c r="E14" s="1">
        <v>109723.36</v>
      </c>
      <c r="F14" s="1">
        <v>107783.79</v>
      </c>
      <c r="G14" s="1">
        <v>82503.740000000005</v>
      </c>
      <c r="H14" s="1">
        <v>116352.87</v>
      </c>
      <c r="I14" s="1">
        <v>77047.06</v>
      </c>
      <c r="J14" s="1">
        <v>66493.59</v>
      </c>
      <c r="K14" s="1">
        <v>65821.66</v>
      </c>
      <c r="L14" s="1">
        <v>98527.24</v>
      </c>
      <c r="M14" s="1">
        <v>146317.62</v>
      </c>
      <c r="N14" s="7">
        <f>SUM(B14:M14)</f>
        <v>1142873.5</v>
      </c>
    </row>
    <row r="17" spans="1:14" x14ac:dyDescent="0.25">
      <c r="A17" t="s">
        <v>0</v>
      </c>
      <c r="B17" s="1">
        <v>93725.16</v>
      </c>
      <c r="C17" s="1">
        <v>93320.12</v>
      </c>
      <c r="D17" s="1">
        <v>103780.03</v>
      </c>
      <c r="E17" s="1">
        <v>119652.15</v>
      </c>
      <c r="F17" s="1">
        <v>90966.37</v>
      </c>
      <c r="G17" s="1">
        <v>107695.38</v>
      </c>
      <c r="H17" s="1">
        <v>122040.64</v>
      </c>
      <c r="I17" s="1">
        <v>110638</v>
      </c>
      <c r="J17" s="1">
        <v>135127.32</v>
      </c>
      <c r="K17" s="1">
        <v>108377.41</v>
      </c>
      <c r="L17" s="1">
        <v>100100.89</v>
      </c>
      <c r="M17" s="1">
        <v>150220.51</v>
      </c>
      <c r="N17" s="7">
        <f>SUM(B17:M17)</f>
        <v>1335643.9799999997</v>
      </c>
    </row>
    <row r="20" spans="1:14" s="2" customFormat="1" x14ac:dyDescent="0.25">
      <c r="A20" s="2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</row>
    <row r="21" spans="1:14" s="4" customFormat="1" x14ac:dyDescent="0.25">
      <c r="B21" s="7">
        <f t="shared" ref="B21:M21" si="0">B14-B17</f>
        <v>-15821.5</v>
      </c>
      <c r="C21" s="7">
        <f t="shared" si="0"/>
        <v>12343.850000000006</v>
      </c>
      <c r="D21" s="7">
        <f t="shared" si="0"/>
        <v>-15045.089999999997</v>
      </c>
      <c r="E21" s="7">
        <f t="shared" si="0"/>
        <v>-9928.7899999999936</v>
      </c>
      <c r="F21" s="7">
        <f t="shared" si="0"/>
        <v>16817.419999999998</v>
      </c>
      <c r="G21" s="7">
        <f t="shared" si="0"/>
        <v>-25191.64</v>
      </c>
      <c r="H21" s="7">
        <f t="shared" si="0"/>
        <v>-5687.7700000000041</v>
      </c>
      <c r="I21" s="7">
        <f t="shared" si="0"/>
        <v>-33590.94</v>
      </c>
      <c r="J21" s="7">
        <f t="shared" si="0"/>
        <v>-68633.73000000001</v>
      </c>
      <c r="K21" s="7">
        <f t="shared" si="0"/>
        <v>-42555.75</v>
      </c>
      <c r="L21" s="7">
        <f t="shared" si="0"/>
        <v>-1573.6499999999942</v>
      </c>
      <c r="M21" s="7">
        <f t="shared" si="0"/>
        <v>-3902.890000000014</v>
      </c>
      <c r="N21" s="7">
        <f>N14-N17</f>
        <v>-192770.47999999975</v>
      </c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сметы</vt:lpstr>
      <vt:lpstr>ЭЭ помесячно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2020-07-22T07:17:12Z</cp:lastPrinted>
  <dcterms:created xsi:type="dcterms:W3CDTF">2017-05-21T17:14:56Z</dcterms:created>
  <dcterms:modified xsi:type="dcterms:W3CDTF">2020-07-22T07:17:52Z</dcterms:modified>
</cp:coreProperties>
</file>